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3/2023 balandzio 7-9 Darbinis/"/>
    </mc:Choice>
  </mc:AlternateContent>
  <xr:revisionPtr revIDLastSave="931" documentId="13_ncr:1_{C992928F-2C31-4955-8D59-23D4A915BB35}" xr6:coauthVersionLast="47" xr6:coauthVersionMax="47" xr10:uidLastSave="{B8D827B2-3758-4DCF-9FB7-AAE4C7A79793}"/>
  <bookViews>
    <workbookView xWindow="-108" yWindow="-108" windowWidth="23256" windowHeight="12576" tabRatio="643" xr2:uid="{00000000-000D-0000-FFFF-FFFF00000000}"/>
  </bookViews>
  <sheets>
    <sheet name="04.07-04.09" sheetId="106" r:id="rId1"/>
    <sheet name="03.31-04.02" sheetId="105" r:id="rId2"/>
    <sheet name="03.24-03.26" sheetId="104" r:id="rId3"/>
    <sheet name="03.17-03.19" sheetId="103" r:id="rId4"/>
    <sheet name="03.10-03.12" sheetId="102" r:id="rId5"/>
    <sheet name="03.03-03-05" sheetId="101" r:id="rId6"/>
    <sheet name="02.24-02.26" sheetId="100" r:id="rId7"/>
    <sheet name="02.17-02.19" sheetId="99" r:id="rId8"/>
    <sheet name="02.10-02.12" sheetId="98" r:id="rId9"/>
    <sheet name="02.03-02.05" sheetId="97" r:id="rId10"/>
    <sheet name="01.27-01-29" sheetId="96" r:id="rId11"/>
    <sheet name="01.20-01.22" sheetId="95" r:id="rId12"/>
    <sheet name="01.13-01.15" sheetId="94" r:id="rId13"/>
    <sheet name="01.06-01.08" sheetId="93" r:id="rId14"/>
    <sheet name="12.30-01.01" sheetId="92" r:id="rId15"/>
    <sheet name="12.23-12.25" sheetId="91" r:id="rId16"/>
    <sheet name="12.16-12.18" sheetId="90" r:id="rId17"/>
    <sheet name="12.09-12.11" sheetId="89" r:id="rId18"/>
    <sheet name="12.02-12.04" sheetId="87" r:id="rId19"/>
    <sheet name="11.25-11.27" sheetId="86" r:id="rId20"/>
    <sheet name="11.18-11.20" sheetId="85" r:id="rId21"/>
    <sheet name="11.11-11.13" sheetId="84" r:id="rId22"/>
    <sheet name="11.04-11.06" sheetId="83" r:id="rId23"/>
    <sheet name="10.28-10.30" sheetId="82" r:id="rId24"/>
    <sheet name="10.21-10.23" sheetId="81" r:id="rId25"/>
    <sheet name="10.14-10.16" sheetId="79" r:id="rId26"/>
    <sheet name="10.07-10.09" sheetId="78" r:id="rId27"/>
    <sheet name="09.30-10.02" sheetId="77" r:id="rId28"/>
    <sheet name="09.23-09.25" sheetId="76" r:id="rId29"/>
    <sheet name="09.16-09.18" sheetId="75" r:id="rId30"/>
    <sheet name="09.09-09.11" sheetId="74" r:id="rId31"/>
    <sheet name="09.02-09.04" sheetId="73" r:id="rId32"/>
    <sheet name="08.26-08.28" sheetId="72" r:id="rId33"/>
    <sheet name="08.19-08.21" sheetId="71" r:id="rId34"/>
    <sheet name="08.12-08.14" sheetId="70" r:id="rId35"/>
    <sheet name="08.05-08.07" sheetId="69" r:id="rId36"/>
    <sheet name="07.29-07.31" sheetId="68" r:id="rId37"/>
    <sheet name="07.22-07.24" sheetId="67" r:id="rId38"/>
    <sheet name="07.15-07.17" sheetId="66" r:id="rId39"/>
    <sheet name="07.08-07.10" sheetId="65" r:id="rId40"/>
    <sheet name="07.01-07.03" sheetId="64" r:id="rId41"/>
    <sheet name="06.24-06.26" sheetId="63" r:id="rId42"/>
    <sheet name="06.17-06.19" sheetId="62" r:id="rId43"/>
    <sheet name="06.10-06.12" sheetId="61" r:id="rId44"/>
    <sheet name="06.03-06.05" sheetId="60" r:id="rId45"/>
    <sheet name="05.27-05.29" sheetId="59" r:id="rId46"/>
    <sheet name="05.20-05.22" sheetId="57" r:id="rId47"/>
    <sheet name="05.13-05.15" sheetId="55" r:id="rId48"/>
    <sheet name="05.06-05.08" sheetId="54" r:id="rId49"/>
    <sheet name="04.29-05.01" sheetId="53" r:id="rId50"/>
    <sheet name="04.22-04.24" sheetId="52" r:id="rId51"/>
    <sheet name="04.15-04.17" sheetId="51" r:id="rId52"/>
    <sheet name="04.08-04.10" sheetId="50" r:id="rId53"/>
    <sheet name="04.01-04.03" sheetId="49" r:id="rId54"/>
    <sheet name="03.25-03.27" sheetId="48" r:id="rId55"/>
    <sheet name="03.18-03.20" sheetId="47" r:id="rId56"/>
    <sheet name="03.11-03.13" sheetId="46" r:id="rId57"/>
    <sheet name="03.04-03.06" sheetId="45" r:id="rId58"/>
    <sheet name="02.25-02.27" sheetId="44" r:id="rId59"/>
    <sheet name="02.18-02.20" sheetId="43" r:id="rId60"/>
    <sheet name="02.11-02.13" sheetId="42" r:id="rId61"/>
    <sheet name="02.04-02.06" sheetId="41" r:id="rId62"/>
    <sheet name="01.28-01.30" sheetId="40" r:id="rId63"/>
    <sheet name="01.21-01.23" sheetId="39" r:id="rId64"/>
    <sheet name="01.14-01.16" sheetId="38" r:id="rId65"/>
    <sheet name="01.07-01.09" sheetId="37" r:id="rId66"/>
    <sheet name="12.31-01.02" sheetId="36" r:id="rId67"/>
    <sheet name="12.24-12.26" sheetId="35" r:id="rId68"/>
    <sheet name="12.17-12.19" sheetId="33" r:id="rId69"/>
    <sheet name="12.10-12.12" sheetId="34" r:id="rId70"/>
    <sheet name="12.03-12.05" sheetId="32" r:id="rId71"/>
    <sheet name="11.26-11.28" sheetId="31" r:id="rId72"/>
    <sheet name="11.19-11.21" sheetId="30" r:id="rId73"/>
    <sheet name="11.12-11.14" sheetId="29" r:id="rId74"/>
    <sheet name="11.05-11.07" sheetId="28" r:id="rId75"/>
    <sheet name="10.29-10.31" sheetId="27" r:id="rId76"/>
    <sheet name="10.22-10.24" sheetId="26" r:id="rId77"/>
    <sheet name="10.15-10.17" sheetId="25" r:id="rId78"/>
    <sheet name="10.08-10.10" sheetId="24" r:id="rId79"/>
    <sheet name="10.01-10.03" sheetId="22" r:id="rId80"/>
    <sheet name="09.24-09.26" sheetId="23" r:id="rId81"/>
    <sheet name="09.17-09.19" sheetId="21" r:id="rId82"/>
    <sheet name="09.10-09.12" sheetId="20" r:id="rId83"/>
    <sheet name="09.03-09.05" sheetId="19" r:id="rId84"/>
    <sheet name="08.27-08.29" sheetId="18" r:id="rId85"/>
    <sheet name="08.20-08.22" sheetId="17" r:id="rId86"/>
    <sheet name="08.13-08.15" sheetId="16" r:id="rId87"/>
    <sheet name="08.06-08.08" sheetId="15" r:id="rId88"/>
    <sheet name="07.30-08.01" sheetId="14" r:id="rId89"/>
    <sheet name="07.23-07.25" sheetId="13" r:id="rId90"/>
    <sheet name="07.16-07.18" sheetId="12" r:id="rId91"/>
    <sheet name="07.09-07.11" sheetId="11" r:id="rId92"/>
    <sheet name="07.02-07.04" sheetId="10" r:id="rId93"/>
    <sheet name="06.25-06.27" sheetId="9" r:id="rId94"/>
    <sheet name="06.18-06.20" sheetId="8" r:id="rId95"/>
    <sheet name="06.11-06.13" sheetId="7" r:id="rId96"/>
    <sheet name="06.04-06.06" sheetId="6" r:id="rId97"/>
    <sheet name="05.28-05.30" sheetId="5" r:id="rId98"/>
    <sheet name="05.21-05.23" sheetId="4" r:id="rId99"/>
    <sheet name="05.14-05.16" sheetId="3" r:id="rId100"/>
    <sheet name="05.07-05.09" sheetId="2" r:id="rId101"/>
    <sheet name="04.30-05.02" sheetId="1" r:id="rId102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06" l="1"/>
  <c r="G35" i="106" s="1"/>
  <c r="G42" i="106" s="1"/>
  <c r="F23" i="106"/>
  <c r="F35" i="106"/>
  <c r="F42" i="106"/>
  <c r="D42" i="106"/>
  <c r="D35" i="106"/>
  <c r="I26" i="106"/>
  <c r="I27" i="106"/>
  <c r="I28" i="106"/>
  <c r="I29" i="106"/>
  <c r="I30" i="106"/>
  <c r="I31" i="106"/>
  <c r="I32" i="106"/>
  <c r="I33" i="106"/>
  <c r="I25" i="106"/>
  <c r="I14" i="106"/>
  <c r="I15" i="106"/>
  <c r="I16" i="106"/>
  <c r="I17" i="106"/>
  <c r="I18" i="106"/>
  <c r="I19" i="106"/>
  <c r="I20" i="106"/>
  <c r="I21" i="106"/>
  <c r="I22" i="106"/>
  <c r="I13" i="106"/>
  <c r="D23" i="106"/>
  <c r="F40" i="106"/>
  <c r="F41" i="106"/>
  <c r="F18" i="106" l="1"/>
  <c r="I37" i="106" l="1"/>
  <c r="F17" i="106" l="1"/>
  <c r="F27" i="106"/>
  <c r="I40" i="106" l="1"/>
  <c r="F39" i="106"/>
  <c r="F34" i="106"/>
  <c r="F32" i="106"/>
  <c r="F29" i="106"/>
  <c r="F33" i="106"/>
  <c r="I41" i="106"/>
  <c r="F31" i="106"/>
  <c r="F30" i="106"/>
  <c r="I38" i="106"/>
  <c r="F38" i="106"/>
  <c r="F19" i="106"/>
  <c r="F26" i="106"/>
  <c r="F22" i="106"/>
  <c r="F21" i="106"/>
  <c r="F20" i="106"/>
  <c r="F25" i="106"/>
  <c r="F15" i="106"/>
  <c r="I50" i="105"/>
  <c r="I51" i="105"/>
  <c r="I52" i="105"/>
  <c r="I53" i="105"/>
  <c r="I54" i="105"/>
  <c r="I55" i="105"/>
  <c r="I56" i="105"/>
  <c r="I57" i="105"/>
  <c r="I58" i="105"/>
  <c r="I38" i="105"/>
  <c r="I39" i="105"/>
  <c r="I40" i="105"/>
  <c r="I41" i="105"/>
  <c r="I26" i="105"/>
  <c r="I27" i="105"/>
  <c r="I28" i="105"/>
  <c r="I29" i="105"/>
  <c r="I30" i="105"/>
  <c r="I31" i="105"/>
  <c r="I32" i="105"/>
  <c r="I33" i="105"/>
  <c r="I34" i="105"/>
  <c r="I14" i="105"/>
  <c r="I15" i="105"/>
  <c r="I16" i="105"/>
  <c r="I17" i="105"/>
  <c r="I18" i="105"/>
  <c r="I19" i="105"/>
  <c r="I20" i="105"/>
  <c r="I21" i="105"/>
  <c r="I22" i="105"/>
  <c r="G23" i="105"/>
  <c r="G35" i="105" s="1"/>
  <c r="G47" i="105" s="1"/>
  <c r="G59" i="105" s="1"/>
  <c r="G63" i="105" s="1"/>
  <c r="I62" i="105"/>
  <c r="F40" i="105" l="1"/>
  <c r="F13" i="105"/>
  <c r="I46" i="105" l="1"/>
  <c r="I43" i="105" l="1"/>
  <c r="I49" i="105"/>
  <c r="I44" i="105"/>
  <c r="I61" i="105" l="1"/>
  <c r="F61" i="105"/>
  <c r="F42" i="105"/>
  <c r="F54" i="105"/>
  <c r="I37" i="105"/>
  <c r="F37" i="105"/>
  <c r="F51" i="105"/>
  <c r="F45" i="105"/>
  <c r="F39" i="105"/>
  <c r="F32" i="105"/>
  <c r="F29" i="105"/>
  <c r="D23" i="105"/>
  <c r="F38" i="105"/>
  <c r="I25" i="105"/>
  <c r="F25" i="105"/>
  <c r="F22" i="105"/>
  <c r="F27" i="105"/>
  <c r="F18" i="105"/>
  <c r="F26" i="105"/>
  <c r="F20" i="105"/>
  <c r="F19" i="105"/>
  <c r="I13" i="105"/>
  <c r="F43" i="104"/>
  <c r="F44" i="104"/>
  <c r="F42" i="104"/>
  <c r="F38" i="104"/>
  <c r="F39" i="104"/>
  <c r="F40" i="104"/>
  <c r="F37" i="104"/>
  <c r="F26" i="104"/>
  <c r="F27" i="104"/>
  <c r="F28" i="104"/>
  <c r="F29" i="104"/>
  <c r="F30" i="104"/>
  <c r="F31" i="104"/>
  <c r="F32" i="104"/>
  <c r="F33" i="104"/>
  <c r="F34" i="104"/>
  <c r="F25" i="104"/>
  <c r="F22" i="104"/>
  <c r="F15" i="104"/>
  <c r="F16" i="104"/>
  <c r="F17" i="104"/>
  <c r="F18" i="104"/>
  <c r="F19" i="104"/>
  <c r="F20" i="104"/>
  <c r="F14" i="104"/>
  <c r="I41" i="104"/>
  <c r="I42" i="104"/>
  <c r="I38" i="104"/>
  <c r="I39" i="104"/>
  <c r="I30" i="104"/>
  <c r="I31" i="104"/>
  <c r="I32" i="104"/>
  <c r="I33" i="104"/>
  <c r="I34" i="104"/>
  <c r="I26" i="104"/>
  <c r="I27" i="104"/>
  <c r="I14" i="104"/>
  <c r="I15" i="104"/>
  <c r="I16" i="104"/>
  <c r="I17" i="104"/>
  <c r="I18" i="104"/>
  <c r="I19" i="104"/>
  <c r="I20" i="104"/>
  <c r="I21" i="104"/>
  <c r="I22" i="104"/>
  <c r="G23" i="104"/>
  <c r="G35" i="104" s="1"/>
  <c r="G45" i="104" s="1"/>
  <c r="D23" i="104"/>
  <c r="D35" i="104" s="1"/>
  <c r="D45" i="104" s="1"/>
  <c r="D35" i="105" l="1"/>
  <c r="D47" i="105" s="1"/>
  <c r="D59" i="105" s="1"/>
  <c r="D63" i="105" s="1"/>
  <c r="F63" i="105" s="1"/>
  <c r="F23" i="105"/>
  <c r="F35" i="105"/>
  <c r="I13" i="104"/>
  <c r="F47" i="105" l="1"/>
  <c r="F59" i="105"/>
  <c r="I44" i="104"/>
  <c r="I43" i="104"/>
  <c r="I29" i="104"/>
  <c r="I37" i="104"/>
  <c r="F23" i="104"/>
  <c r="I25" i="104"/>
  <c r="G44" i="103"/>
  <c r="D44" i="103"/>
  <c r="G35" i="103"/>
  <c r="D35" i="103"/>
  <c r="G23" i="103"/>
  <c r="D23" i="103"/>
  <c r="I43" i="103" l="1"/>
  <c r="I13" i="103"/>
  <c r="I28" i="103"/>
  <c r="I31" i="103"/>
  <c r="F13" i="103"/>
  <c r="F28" i="103"/>
  <c r="F31" i="103"/>
  <c r="F43" i="103"/>
  <c r="F35" i="104" l="1"/>
  <c r="F45" i="104"/>
  <c r="F16" i="103"/>
  <c r="F26" i="103" l="1"/>
  <c r="I14" i="103"/>
  <c r="I15" i="103"/>
  <c r="F41" i="103" l="1"/>
  <c r="F27" i="103"/>
  <c r="I42" i="103"/>
  <c r="F42" i="103"/>
  <c r="I27" i="103"/>
  <c r="I40" i="103"/>
  <c r="F40" i="103"/>
  <c r="I41" i="103"/>
  <c r="I34" i="103"/>
  <c r="F34" i="103"/>
  <c r="F37" i="103"/>
  <c r="I39" i="103"/>
  <c r="F39" i="103"/>
  <c r="I38" i="103"/>
  <c r="F38" i="103"/>
  <c r="I33" i="103"/>
  <c r="F33" i="103"/>
  <c r="I30" i="103"/>
  <c r="F30" i="103"/>
  <c r="I32" i="103"/>
  <c r="F32" i="103"/>
  <c r="F29" i="103"/>
  <c r="I25" i="103"/>
  <c r="F25" i="103"/>
  <c r="I22" i="103"/>
  <c r="F22" i="103"/>
  <c r="I26" i="103"/>
  <c r="I21" i="103"/>
  <c r="F21" i="103"/>
  <c r="I17" i="103"/>
  <c r="F17" i="103"/>
  <c r="I20" i="103"/>
  <c r="F20" i="103"/>
  <c r="I18" i="103"/>
  <c r="F18" i="103"/>
  <c r="I19" i="103"/>
  <c r="F19" i="103"/>
  <c r="I16" i="103"/>
  <c r="G35" i="102"/>
  <c r="G47" i="102" s="1"/>
  <c r="G59" i="102" s="1"/>
  <c r="G71" i="102" s="1"/>
  <c r="G75" i="102" s="1"/>
  <c r="G23" i="102"/>
  <c r="D35" i="102"/>
  <c r="D47" i="102" s="1"/>
  <c r="D59" i="102" s="1"/>
  <c r="D71" i="102" s="1"/>
  <c r="D75" i="102" s="1"/>
  <c r="D23" i="102"/>
  <c r="F23" i="102" s="1"/>
  <c r="I20" i="102"/>
  <c r="I27" i="102"/>
  <c r="I25" i="102"/>
  <c r="I17" i="102"/>
  <c r="I66" i="102"/>
  <c r="I67" i="102"/>
  <c r="I68" i="102"/>
  <c r="I69" i="102"/>
  <c r="I70" i="102"/>
  <c r="I73" i="102"/>
  <c r="I74" i="102"/>
  <c r="I54" i="102"/>
  <c r="I55" i="102"/>
  <c r="I56" i="102"/>
  <c r="I57" i="102"/>
  <c r="I58" i="102"/>
  <c r="I61" i="102"/>
  <c r="I62" i="102"/>
  <c r="I63" i="102"/>
  <c r="I64" i="102"/>
  <c r="I42" i="102"/>
  <c r="I43" i="102"/>
  <c r="I44" i="102"/>
  <c r="I45" i="102"/>
  <c r="I46" i="102"/>
  <c r="I49" i="102"/>
  <c r="I50" i="102"/>
  <c r="I51" i="102"/>
  <c r="I52" i="102"/>
  <c r="I32" i="102"/>
  <c r="I31" i="102"/>
  <c r="I33" i="102"/>
  <c r="I34" i="102"/>
  <c r="I37" i="102"/>
  <c r="I38" i="102"/>
  <c r="I14" i="102"/>
  <c r="I15" i="102"/>
  <c r="I16" i="102"/>
  <c r="I18" i="102"/>
  <c r="I19" i="102"/>
  <c r="I21" i="102"/>
  <c r="I22" i="102"/>
  <c r="I26" i="102"/>
  <c r="I28" i="102"/>
  <c r="F70" i="102" l="1"/>
  <c r="F13" i="102" l="1"/>
  <c r="F18" i="102"/>
  <c r="F55" i="102"/>
  <c r="I53" i="102"/>
  <c r="D56" i="101" l="1"/>
  <c r="D47" i="101"/>
  <c r="D35" i="101"/>
  <c r="D23" i="101"/>
  <c r="I42" i="101" l="1"/>
  <c r="I40" i="101"/>
  <c r="I33" i="101"/>
  <c r="I41" i="102" l="1"/>
  <c r="F29" i="102" l="1"/>
  <c r="F67" i="102" l="1"/>
  <c r="I65" i="102"/>
  <c r="F65" i="102"/>
  <c r="F63" i="102"/>
  <c r="F66" i="102"/>
  <c r="F46" i="102"/>
  <c r="F51" i="102"/>
  <c r="F45" i="102"/>
  <c r="I40" i="102"/>
  <c r="F40" i="102"/>
  <c r="F43" i="102"/>
  <c r="F34" i="102"/>
  <c r="F42" i="102"/>
  <c r="F38" i="102"/>
  <c r="F39" i="102"/>
  <c r="F33" i="102"/>
  <c r="F37" i="102"/>
  <c r="I30" i="102"/>
  <c r="F30" i="102"/>
  <c r="F31" i="102"/>
  <c r="F32" i="102"/>
  <c r="F26" i="102"/>
  <c r="F21" i="102"/>
  <c r="F28" i="102"/>
  <c r="F16" i="102"/>
  <c r="F19" i="102"/>
  <c r="F15" i="102"/>
  <c r="I13" i="102"/>
  <c r="G23" i="101"/>
  <c r="I22" i="101"/>
  <c r="F22" i="101"/>
  <c r="F55" i="101"/>
  <c r="F54" i="101"/>
  <c r="F53" i="101"/>
  <c r="F52" i="101"/>
  <c r="F51" i="101"/>
  <c r="F50" i="101"/>
  <c r="F46" i="101"/>
  <c r="F45" i="101"/>
  <c r="F43" i="101"/>
  <c r="F41" i="101"/>
  <c r="F39" i="101"/>
  <c r="F38" i="101"/>
  <c r="F37" i="101"/>
  <c r="F34" i="101"/>
  <c r="F32" i="101"/>
  <c r="F31" i="101"/>
  <c r="F30" i="101"/>
  <c r="F29" i="101"/>
  <c r="F28" i="101"/>
  <c r="F27" i="101"/>
  <c r="F25" i="101"/>
  <c r="F21" i="101"/>
  <c r="F20" i="101"/>
  <c r="F19" i="101"/>
  <c r="F18" i="101"/>
  <c r="F17" i="101"/>
  <c r="F16" i="101"/>
  <c r="F15" i="101"/>
  <c r="I43" i="101"/>
  <c r="I44" i="101"/>
  <c r="I45" i="101"/>
  <c r="I46" i="101"/>
  <c r="I49" i="101"/>
  <c r="I50" i="101"/>
  <c r="I51" i="101"/>
  <c r="I52" i="101"/>
  <c r="I31" i="101"/>
  <c r="I32" i="101"/>
  <c r="I34" i="101"/>
  <c r="I37" i="101"/>
  <c r="I14" i="101"/>
  <c r="I15" i="101"/>
  <c r="I16" i="101"/>
  <c r="I17" i="101"/>
  <c r="I18" i="101"/>
  <c r="I19" i="101"/>
  <c r="I20" i="101"/>
  <c r="I21" i="101"/>
  <c r="I25" i="101"/>
  <c r="I13" i="101"/>
  <c r="G47" i="98"/>
  <c r="D47" i="98"/>
  <c r="G57" i="100"/>
  <c r="G47" i="100"/>
  <c r="D57" i="100"/>
  <c r="D47" i="100"/>
  <c r="L30" i="101" l="1"/>
  <c r="I55" i="101" l="1"/>
  <c r="I53" i="101"/>
  <c r="I54" i="101"/>
  <c r="I41" i="101"/>
  <c r="I39" i="101"/>
  <c r="I30" i="101"/>
  <c r="I28" i="101"/>
  <c r="I27" i="101"/>
  <c r="G23" i="100"/>
  <c r="G35" i="100" s="1"/>
  <c r="I51" i="100"/>
  <c r="I52" i="100"/>
  <c r="I53" i="100"/>
  <c r="I54" i="100"/>
  <c r="I55" i="100"/>
  <c r="I56" i="100"/>
  <c r="I38" i="100"/>
  <c r="I39" i="100"/>
  <c r="I40" i="100"/>
  <c r="I41" i="100"/>
  <c r="I43" i="100"/>
  <c r="I44" i="100"/>
  <c r="I45" i="100"/>
  <c r="I46" i="100"/>
  <c r="I49" i="100"/>
  <c r="I28" i="100"/>
  <c r="I29" i="100"/>
  <c r="I30" i="100"/>
  <c r="I31" i="100"/>
  <c r="I14" i="100"/>
  <c r="I15" i="100"/>
  <c r="I16" i="100"/>
  <c r="I17" i="100"/>
  <c r="I18" i="100"/>
  <c r="I19" i="100"/>
  <c r="I20" i="100"/>
  <c r="I21" i="100"/>
  <c r="I22" i="100"/>
  <c r="D23" i="100"/>
  <c r="D35" i="100" s="1"/>
  <c r="F46" i="100" l="1"/>
  <c r="F14" i="100" l="1"/>
  <c r="F56" i="100"/>
  <c r="I25" i="100" l="1"/>
  <c r="F53" i="100" l="1"/>
  <c r="F13" i="100" l="1"/>
  <c r="F55" i="100" l="1"/>
  <c r="F49" i="100"/>
  <c r="F54" i="100"/>
  <c r="F41" i="100"/>
  <c r="I50" i="100"/>
  <c r="F50" i="100"/>
  <c r="F51" i="100"/>
  <c r="F38" i="100"/>
  <c r="F43" i="100"/>
  <c r="F40" i="100"/>
  <c r="F44" i="100"/>
  <c r="I37" i="100"/>
  <c r="F37" i="100"/>
  <c r="F31" i="100"/>
  <c r="F32" i="100"/>
  <c r="I34" i="100"/>
  <c r="F34" i="100"/>
  <c r="F29" i="100"/>
  <c r="I33" i="100"/>
  <c r="F33" i="100"/>
  <c r="F30" i="100"/>
  <c r="I27" i="100"/>
  <c r="F27" i="100"/>
  <c r="F28" i="100"/>
  <c r="F22" i="100"/>
  <c r="F21" i="100"/>
  <c r="F20" i="100"/>
  <c r="F15" i="100"/>
  <c r="I13" i="100"/>
  <c r="F16" i="100"/>
  <c r="I50" i="99"/>
  <c r="I51" i="99"/>
  <c r="I52" i="99"/>
  <c r="I38" i="99"/>
  <c r="I39" i="99"/>
  <c r="I40" i="99"/>
  <c r="I41" i="99"/>
  <c r="I42" i="99"/>
  <c r="I43" i="99"/>
  <c r="I44" i="99"/>
  <c r="I45" i="99"/>
  <c r="I37" i="99"/>
  <c r="I31" i="99"/>
  <c r="I32" i="99"/>
  <c r="I33" i="99"/>
  <c r="I34" i="99"/>
  <c r="I29" i="99"/>
  <c r="I27" i="99"/>
  <c r="I25" i="99"/>
  <c r="I26" i="99"/>
  <c r="I14" i="99"/>
  <c r="I15" i="99"/>
  <c r="I16" i="99"/>
  <c r="I17" i="99"/>
  <c r="I18" i="99"/>
  <c r="I19" i="99"/>
  <c r="I20" i="99"/>
  <c r="I21" i="99"/>
  <c r="I22" i="99"/>
  <c r="I13" i="99"/>
  <c r="F52" i="99" l="1"/>
  <c r="M51" i="99"/>
  <c r="F51" i="99"/>
  <c r="I49" i="99"/>
  <c r="F49" i="99"/>
  <c r="F46" i="99"/>
  <c r="F45" i="99"/>
  <c r="F44" i="99"/>
  <c r="F43" i="99"/>
  <c r="F42" i="99"/>
  <c r="F41" i="99"/>
  <c r="F39" i="99"/>
  <c r="F38" i="99"/>
  <c r="F37" i="99"/>
  <c r="F34" i="99"/>
  <c r="F32" i="99"/>
  <c r="F31" i="99"/>
  <c r="F29" i="99"/>
  <c r="F28" i="99"/>
  <c r="F27" i="99"/>
  <c r="F25" i="99"/>
  <c r="I30" i="99"/>
  <c r="F30" i="99"/>
  <c r="G23" i="99"/>
  <c r="G35" i="99" s="1"/>
  <c r="G47" i="99" s="1"/>
  <c r="G53" i="99" s="1"/>
  <c r="D23" i="99"/>
  <c r="D35" i="99" s="1"/>
  <c r="F22" i="99"/>
  <c r="F21" i="99"/>
  <c r="F20" i="99"/>
  <c r="F19" i="99"/>
  <c r="F18" i="99"/>
  <c r="F17" i="99"/>
  <c r="F16" i="99"/>
  <c r="F14" i="99"/>
  <c r="I14" i="98"/>
  <c r="I13" i="98"/>
  <c r="G23" i="98"/>
  <c r="G35" i="98" s="1"/>
  <c r="D23" i="98"/>
  <c r="D35" i="98" s="1"/>
  <c r="I41" i="98"/>
  <c r="F35" i="99" l="1"/>
  <c r="D47" i="99"/>
  <c r="F23" i="99"/>
  <c r="F26" i="98"/>
  <c r="F30" i="98"/>
  <c r="F25" i="98"/>
  <c r="I22" i="98"/>
  <c r="D53" i="99" l="1"/>
  <c r="F53" i="99" s="1"/>
  <c r="F47" i="99"/>
  <c r="F45" i="98"/>
  <c r="I18" i="98"/>
  <c r="I19" i="98"/>
  <c r="F14" i="98"/>
  <c r="I17" i="98" l="1"/>
  <c r="I37" i="98"/>
  <c r="F15" i="98"/>
  <c r="F52" i="98" l="1"/>
  <c r="F50" i="98" l="1"/>
  <c r="I52" i="98"/>
  <c r="I53" i="98"/>
  <c r="F53" i="98"/>
  <c r="I50" i="98"/>
  <c r="I51" i="98"/>
  <c r="F51" i="98"/>
  <c r="I39" i="98"/>
  <c r="F39" i="98"/>
  <c r="I46" i="98"/>
  <c r="F46" i="98"/>
  <c r="I38" i="98"/>
  <c r="F38" i="98"/>
  <c r="I42" i="98"/>
  <c r="F42" i="98"/>
  <c r="I49" i="98"/>
  <c r="F49" i="98"/>
  <c r="I43" i="98"/>
  <c r="F43" i="98"/>
  <c r="I44" i="98"/>
  <c r="F44" i="98"/>
  <c r="I40" i="98"/>
  <c r="F40" i="98"/>
  <c r="I34" i="98"/>
  <c r="F34" i="98"/>
  <c r="I29" i="98"/>
  <c r="F29" i="98"/>
  <c r="I32" i="98"/>
  <c r="F32" i="98"/>
  <c r="F31" i="98"/>
  <c r="I28" i="98"/>
  <c r="F28" i="98"/>
  <c r="I45" i="98"/>
  <c r="I25" i="98"/>
  <c r="I30" i="98"/>
  <c r="I26" i="98"/>
  <c r="I21" i="98"/>
  <c r="F21" i="98"/>
  <c r="I20" i="98"/>
  <c r="F20" i="98"/>
  <c r="I16" i="98"/>
  <c r="F16" i="98"/>
  <c r="I15" i="98"/>
  <c r="F13" i="98"/>
  <c r="G45" i="97"/>
  <c r="G35" i="97"/>
  <c r="G23" i="97"/>
  <c r="D45" i="97"/>
  <c r="D35" i="97"/>
  <c r="D23" i="97"/>
  <c r="I17" i="97"/>
  <c r="F17" i="97"/>
  <c r="F28" i="97" l="1"/>
  <c r="I22" i="97"/>
  <c r="F18" i="97"/>
  <c r="I15" i="97"/>
  <c r="F32" i="97" l="1"/>
  <c r="I19" i="97"/>
  <c r="I20" i="97"/>
  <c r="I41" i="97" l="1"/>
  <c r="I43" i="97"/>
  <c r="I14" i="97"/>
  <c r="F27" i="97" l="1"/>
  <c r="F34" i="97"/>
  <c r="I44" i="97" l="1"/>
  <c r="I31" i="97" l="1"/>
  <c r="F31" i="97"/>
  <c r="I42" i="97"/>
  <c r="F42" i="97"/>
  <c r="I40" i="97"/>
  <c r="F40" i="97"/>
  <c r="I34" i="97"/>
  <c r="I38" i="97"/>
  <c r="F38" i="97"/>
  <c r="I39" i="97"/>
  <c r="F39" i="97"/>
  <c r="I33" i="97"/>
  <c r="F33" i="97"/>
  <c r="I30" i="97"/>
  <c r="F30" i="97"/>
  <c r="I37" i="97"/>
  <c r="F37" i="97"/>
  <c r="I32" i="97"/>
  <c r="I28" i="97"/>
  <c r="F26" i="97"/>
  <c r="I27" i="97"/>
  <c r="I25" i="97"/>
  <c r="F25" i="97"/>
  <c r="I29" i="97"/>
  <c r="F29" i="97"/>
  <c r="I21" i="97"/>
  <c r="F21" i="97"/>
  <c r="I18" i="97"/>
  <c r="I16" i="97"/>
  <c r="F16" i="97"/>
  <c r="I13" i="97"/>
  <c r="F13" i="97"/>
  <c r="F45" i="97" l="1"/>
  <c r="G35" i="96"/>
  <c r="G41" i="96" s="1"/>
  <c r="G23" i="96"/>
  <c r="D35" i="96"/>
  <c r="D41" i="96" s="1"/>
  <c r="D23" i="96"/>
  <c r="F17" i="96"/>
  <c r="I25" i="96"/>
  <c r="I33" i="96" l="1"/>
  <c r="I22" i="96" l="1"/>
  <c r="I16" i="96"/>
  <c r="I38" i="96" l="1"/>
  <c r="F40" i="96"/>
  <c r="F18" i="96"/>
  <c r="F39" i="96"/>
  <c r="I20" i="96"/>
  <c r="I39" i="96" l="1"/>
  <c r="I37" i="96"/>
  <c r="F37" i="96"/>
  <c r="I31" i="96"/>
  <c r="F31" i="96"/>
  <c r="I32" i="96"/>
  <c r="F32" i="96"/>
  <c r="I34" i="96"/>
  <c r="F34" i="96"/>
  <c r="I40" i="96"/>
  <c r="I27" i="96"/>
  <c r="F27" i="96"/>
  <c r="I29" i="96"/>
  <c r="F29" i="96"/>
  <c r="I28" i="96"/>
  <c r="F28" i="96"/>
  <c r="I30" i="96"/>
  <c r="F30" i="96"/>
  <c r="F21" i="96"/>
  <c r="I26" i="96"/>
  <c r="F26" i="96"/>
  <c r="I19" i="96"/>
  <c r="F19" i="96"/>
  <c r="I18" i="96"/>
  <c r="I17" i="96"/>
  <c r="I14" i="96"/>
  <c r="F14" i="96"/>
  <c r="I15" i="96"/>
  <c r="F15" i="96"/>
  <c r="I13" i="96"/>
  <c r="F13" i="96"/>
  <c r="G23" i="95"/>
  <c r="G35" i="95" s="1"/>
  <c r="G41" i="95" s="1"/>
  <c r="D23" i="95"/>
  <c r="D35" i="95" s="1"/>
  <c r="D41" i="95" s="1"/>
  <c r="I33" i="95"/>
  <c r="F21" i="95"/>
  <c r="I16" i="95"/>
  <c r="F19" i="95" l="1"/>
  <c r="F20" i="95"/>
  <c r="I34" i="95"/>
  <c r="F27" i="95"/>
  <c r="I37" i="95"/>
  <c r="F40" i="95" l="1"/>
  <c r="I14" i="95"/>
  <c r="I17" i="95"/>
  <c r="F38" i="95" l="1"/>
  <c r="F31" i="95"/>
  <c r="F39" i="95"/>
  <c r="I32" i="95"/>
  <c r="F32" i="95"/>
  <c r="I30" i="95"/>
  <c r="F30" i="95"/>
  <c r="I29" i="95"/>
  <c r="F29" i="95"/>
  <c r="I40" i="95"/>
  <c r="I28" i="95"/>
  <c r="F28" i="95"/>
  <c r="I27" i="95"/>
  <c r="I26" i="95"/>
  <c r="F26" i="95"/>
  <c r="I25" i="95"/>
  <c r="F25" i="95"/>
  <c r="I22" i="95"/>
  <c r="F22" i="95"/>
  <c r="I18" i="95"/>
  <c r="F18" i="95"/>
  <c r="I19" i="95"/>
  <c r="I21" i="95"/>
  <c r="I15" i="95"/>
  <c r="F15" i="95"/>
  <c r="F14" i="95"/>
  <c r="I13" i="95"/>
  <c r="F13" i="95"/>
  <c r="D35" i="94"/>
  <c r="F35" i="94" s="1"/>
  <c r="I29" i="94"/>
  <c r="D44" i="94" l="1"/>
  <c r="G23" i="94"/>
  <c r="D23" i="94"/>
  <c r="I25" i="94"/>
  <c r="I16" i="94"/>
  <c r="F20" i="94" l="1"/>
  <c r="I17" i="94"/>
  <c r="I39" i="94"/>
  <c r="I26" i="94"/>
  <c r="I40" i="94"/>
  <c r="F32" i="94"/>
  <c r="F22" i="94" l="1"/>
  <c r="F33" i="94" l="1"/>
  <c r="F41" i="94" l="1"/>
  <c r="I43" i="94" l="1"/>
  <c r="F43" i="94"/>
  <c r="F42" i="94"/>
  <c r="F37" i="94"/>
  <c r="I38" i="94"/>
  <c r="F38" i="94"/>
  <c r="I33" i="94"/>
  <c r="I31" i="94"/>
  <c r="F31" i="94"/>
  <c r="I28" i="94"/>
  <c r="F28" i="94"/>
  <c r="I34" i="94"/>
  <c r="F34" i="94"/>
  <c r="I30" i="94"/>
  <c r="F30" i="94"/>
  <c r="I27" i="94"/>
  <c r="F27" i="94"/>
  <c r="I32" i="94"/>
  <c r="I22" i="94"/>
  <c r="I21" i="94"/>
  <c r="F21" i="94"/>
  <c r="I20" i="94"/>
  <c r="I19" i="94"/>
  <c r="F19" i="94"/>
  <c r="I15" i="94"/>
  <c r="F15" i="94"/>
  <c r="I14" i="94"/>
  <c r="F14" i="94"/>
  <c r="I13" i="94"/>
  <c r="F13" i="94"/>
  <c r="G23" i="93"/>
  <c r="G35" i="93" s="1"/>
  <c r="G42" i="93" s="1"/>
  <c r="D23" i="93"/>
  <c r="D35" i="93" s="1"/>
  <c r="D42" i="93" s="1"/>
  <c r="I29" i="93"/>
  <c r="I20" i="93"/>
  <c r="F27" i="93"/>
  <c r="I19" i="93" l="1"/>
  <c r="F16" i="93"/>
  <c r="I17" i="93" l="1"/>
  <c r="F14" i="93" l="1"/>
  <c r="I39" i="93" l="1"/>
  <c r="I37" i="93"/>
  <c r="F30" i="93"/>
  <c r="F31" i="93"/>
  <c r="I38" i="93"/>
  <c r="I32" i="93" l="1"/>
  <c r="F32" i="93"/>
  <c r="I41" i="93"/>
  <c r="F41" i="93"/>
  <c r="I30" i="93"/>
  <c r="I40" i="93"/>
  <c r="F40" i="93"/>
  <c r="F33" i="93"/>
  <c r="I22" i="93"/>
  <c r="F22" i="93"/>
  <c r="I28" i="93"/>
  <c r="F28" i="93"/>
  <c r="I26" i="93"/>
  <c r="F26" i="93"/>
  <c r="I21" i="93"/>
  <c r="F21" i="93"/>
  <c r="F25" i="93"/>
  <c r="I27" i="93"/>
  <c r="I18" i="93"/>
  <c r="F18" i="93"/>
  <c r="I16" i="93"/>
  <c r="I15" i="93"/>
  <c r="F15" i="93"/>
  <c r="I14" i="93"/>
  <c r="I13" i="93"/>
  <c r="F13" i="93"/>
  <c r="F42" i="93" l="1"/>
  <c r="G23" i="92" l="1"/>
  <c r="D23" i="92"/>
  <c r="G35" i="92"/>
  <c r="G43" i="92" s="1"/>
  <c r="D35" i="92"/>
  <c r="I34" i="92"/>
  <c r="I26" i="92"/>
  <c r="F37" i="92"/>
  <c r="I29" i="92"/>
  <c r="F28" i="92"/>
  <c r="F15" i="92"/>
  <c r="F17" i="92"/>
  <c r="I41" i="92"/>
  <c r="I42" i="92"/>
  <c r="I38" i="92"/>
  <c r="I18" i="92"/>
  <c r="I16" i="92" l="1"/>
  <c r="I30" i="92" l="1"/>
  <c r="I39" i="92" l="1"/>
  <c r="I40" i="92"/>
  <c r="F32" i="92"/>
  <c r="I14" i="92"/>
  <c r="I37" i="92" l="1"/>
  <c r="I32" i="92"/>
  <c r="F27" i="92"/>
  <c r="I33" i="92"/>
  <c r="F33" i="92"/>
  <c r="I21" i="92"/>
  <c r="F21" i="92"/>
  <c r="I25" i="92"/>
  <c r="F25" i="92"/>
  <c r="I22" i="92"/>
  <c r="F22" i="92"/>
  <c r="I20" i="92"/>
  <c r="F20" i="92"/>
  <c r="I28" i="92"/>
  <c r="F19" i="92"/>
  <c r="I17" i="92"/>
  <c r="I15" i="92"/>
  <c r="I13" i="92"/>
  <c r="F13" i="92"/>
  <c r="G39" i="91"/>
  <c r="G35" i="91"/>
  <c r="G23" i="91"/>
  <c r="D23" i="91"/>
  <c r="D35" i="91"/>
  <c r="D39" i="91" s="1"/>
  <c r="D45" i="90"/>
  <c r="F23" i="91"/>
  <c r="I29" i="91"/>
  <c r="I22" i="91"/>
  <c r="I20" i="91"/>
  <c r="F20" i="91"/>
  <c r="I28" i="91"/>
  <c r="I37" i="91" l="1"/>
  <c r="F13" i="91"/>
  <c r="I34" i="91" l="1"/>
  <c r="F30" i="91"/>
  <c r="I17" i="91"/>
  <c r="I15" i="91" l="1"/>
  <c r="I31" i="91" l="1"/>
  <c r="F25" i="91"/>
  <c r="I30" i="91" l="1"/>
  <c r="I32" i="91"/>
  <c r="F32" i="91"/>
  <c r="I33" i="91"/>
  <c r="F33" i="91"/>
  <c r="F28" i="91"/>
  <c r="I25" i="91"/>
  <c r="I38" i="91"/>
  <c r="F38" i="91"/>
  <c r="F27" i="91"/>
  <c r="I14" i="91"/>
  <c r="I21" i="91"/>
  <c r="F21" i="91"/>
  <c r="I26" i="91"/>
  <c r="F26" i="91"/>
  <c r="I18" i="91"/>
  <c r="F18" i="91"/>
  <c r="I19" i="91"/>
  <c r="F19" i="91"/>
  <c r="F16" i="91"/>
  <c r="I13" i="91"/>
  <c r="F43" i="90"/>
  <c r="G23" i="90" l="1"/>
  <c r="G35" i="90" s="1"/>
  <c r="D23" i="90"/>
  <c r="D35" i="90" s="1"/>
  <c r="D47" i="89"/>
  <c r="I13" i="90"/>
  <c r="F45" i="90" l="1"/>
  <c r="F35" i="90"/>
  <c r="I26" i="90"/>
  <c r="I25" i="90" l="1"/>
  <c r="I42" i="90" l="1"/>
  <c r="I41" i="90"/>
  <c r="I40" i="90"/>
  <c r="F34" i="90"/>
  <c r="I31" i="90" l="1"/>
  <c r="I44" i="90" l="1"/>
  <c r="F16" i="90"/>
  <c r="I28" i="90"/>
  <c r="F14" i="90" l="1"/>
  <c r="F20" i="90"/>
  <c r="F21" i="90"/>
  <c r="F30" i="90"/>
  <c r="F39" i="90"/>
  <c r="I43" i="90"/>
  <c r="I32" i="90"/>
  <c r="F32" i="90"/>
  <c r="I38" i="90"/>
  <c r="F38" i="90"/>
  <c r="I34" i="90"/>
  <c r="I33" i="90"/>
  <c r="F33" i="90"/>
  <c r="I29" i="90"/>
  <c r="F29" i="90"/>
  <c r="F26" i="90"/>
  <c r="I37" i="90"/>
  <c r="F37" i="90"/>
  <c r="I22" i="90"/>
  <c r="F22" i="90"/>
  <c r="I19" i="90"/>
  <c r="F19" i="90"/>
  <c r="I20" i="90"/>
  <c r="I27" i="90"/>
  <c r="F27" i="90"/>
  <c r="I18" i="90"/>
  <c r="F18" i="90"/>
  <c r="I17" i="90"/>
  <c r="F17" i="90"/>
  <c r="I16" i="90"/>
  <c r="I15" i="90"/>
  <c r="F15" i="90"/>
  <c r="G52" i="89"/>
  <c r="G47" i="89"/>
  <c r="G35" i="89"/>
  <c r="D52" i="89"/>
  <c r="D35" i="89"/>
  <c r="I37" i="89"/>
  <c r="I28" i="89"/>
  <c r="G23" i="89"/>
  <c r="D23" i="89"/>
  <c r="F33" i="89" l="1"/>
  <c r="I38" i="89" l="1"/>
  <c r="I18" i="89" l="1"/>
  <c r="F22" i="89"/>
  <c r="F43" i="89" l="1"/>
  <c r="I49" i="89"/>
  <c r="I45" i="89"/>
  <c r="F15" i="89"/>
  <c r="I32" i="89" l="1"/>
  <c r="F44" i="89" l="1"/>
  <c r="I50" i="89"/>
  <c r="F50" i="89"/>
  <c r="I44" i="89"/>
  <c r="I29" i="89"/>
  <c r="I46" i="89"/>
  <c r="F46" i="89"/>
  <c r="F51" i="89"/>
  <c r="I40" i="89"/>
  <c r="F40" i="89"/>
  <c r="I41" i="89"/>
  <c r="F41" i="89"/>
  <c r="I43" i="89"/>
  <c r="I39" i="89"/>
  <c r="I34" i="89"/>
  <c r="F34" i="89"/>
  <c r="I42" i="89"/>
  <c r="F42" i="89"/>
  <c r="I31" i="89"/>
  <c r="F31" i="89"/>
  <c r="I30" i="89"/>
  <c r="F30" i="89"/>
  <c r="I27" i="89"/>
  <c r="F27" i="89"/>
  <c r="I21" i="89"/>
  <c r="F21" i="89"/>
  <c r="I22" i="89"/>
  <c r="I20" i="89"/>
  <c r="F20" i="89"/>
  <c r="I17" i="89"/>
  <c r="F17" i="89"/>
  <c r="I16" i="89"/>
  <c r="F16" i="89"/>
  <c r="I15" i="89"/>
  <c r="I14" i="89"/>
  <c r="F14" i="89"/>
  <c r="I13" i="89"/>
  <c r="F13" i="89"/>
  <c r="I33" i="89" l="1"/>
  <c r="G43" i="87"/>
  <c r="G35" i="87"/>
  <c r="G23" i="87"/>
  <c r="D43" i="87"/>
  <c r="D35" i="87"/>
  <c r="D23" i="87"/>
  <c r="F22" i="87"/>
  <c r="F13" i="87"/>
  <c r="M25" i="87" l="1"/>
  <c r="G25" i="87"/>
  <c r="I25" i="87" s="1"/>
  <c r="F39" i="87"/>
  <c r="I17" i="87" l="1"/>
  <c r="F18" i="87"/>
  <c r="I19" i="87"/>
  <c r="I29" i="87" l="1"/>
  <c r="I15" i="87" l="1"/>
  <c r="I30" i="87" l="1"/>
  <c r="F27" i="87" l="1"/>
  <c r="F33" i="87"/>
  <c r="I40" i="87"/>
  <c r="I41" i="87"/>
  <c r="F41" i="87"/>
  <c r="I42" i="87"/>
  <c r="F42" i="87"/>
  <c r="I37" i="87"/>
  <c r="F37" i="87"/>
  <c r="I31" i="87"/>
  <c r="F31" i="87"/>
  <c r="I39" i="87"/>
  <c r="I26" i="87"/>
  <c r="F26" i="87"/>
  <c r="I34" i="87"/>
  <c r="F34" i="87"/>
  <c r="I28" i="87"/>
  <c r="F28" i="87"/>
  <c r="I32" i="87"/>
  <c r="F32" i="87"/>
  <c r="I27" i="87"/>
  <c r="I21" i="87"/>
  <c r="F21" i="87"/>
  <c r="I22" i="87"/>
  <c r="I20" i="87"/>
  <c r="F20" i="87"/>
  <c r="I18" i="87"/>
  <c r="F17" i="87"/>
  <c r="I14" i="87"/>
  <c r="F14" i="87"/>
  <c r="I16" i="87"/>
  <c r="F16" i="87"/>
  <c r="I13" i="87"/>
  <c r="D23" i="86"/>
  <c r="D35" i="86" s="1"/>
  <c r="G35" i="86"/>
  <c r="G43" i="86" s="1"/>
  <c r="G23" i="86"/>
  <c r="F26" i="86"/>
  <c r="F14" i="86"/>
  <c r="F15" i="86"/>
  <c r="F16" i="86"/>
  <c r="D23" i="85"/>
  <c r="I29" i="86"/>
  <c r="F43" i="87" l="1"/>
  <c r="F23" i="87"/>
  <c r="F35" i="86"/>
  <c r="D43" i="86"/>
  <c r="F43" i="86" s="1"/>
  <c r="F23" i="86"/>
  <c r="F25" i="86"/>
  <c r="I13" i="86"/>
  <c r="I21" i="86" l="1"/>
  <c r="I19" i="86"/>
  <c r="F28" i="86" l="1"/>
  <c r="I31" i="86" l="1"/>
  <c r="I42" i="86"/>
  <c r="F42" i="86" l="1"/>
  <c r="I37" i="86"/>
  <c r="F37" i="86"/>
  <c r="I41" i="86"/>
  <c r="F41" i="86"/>
  <c r="I40" i="86"/>
  <c r="F40" i="86"/>
  <c r="I26" i="86"/>
  <c r="I33" i="86"/>
  <c r="F33" i="86"/>
  <c r="I32" i="86"/>
  <c r="F32" i="86"/>
  <c r="I39" i="86"/>
  <c r="F39" i="86"/>
  <c r="F38" i="86"/>
  <c r="I34" i="86"/>
  <c r="F34" i="86"/>
  <c r="I28" i="86"/>
  <c r="I25" i="86"/>
  <c r="I27" i="86"/>
  <c r="F27" i="86"/>
  <c r="I20" i="86"/>
  <c r="F20" i="86"/>
  <c r="I30" i="86"/>
  <c r="F30" i="86"/>
  <c r="I18" i="86"/>
  <c r="F18" i="86"/>
  <c r="I17" i="86"/>
  <c r="I14" i="86"/>
  <c r="I15" i="86"/>
  <c r="I16" i="86"/>
  <c r="D35" i="85" l="1"/>
  <c r="D42" i="85" s="1"/>
  <c r="F18" i="85"/>
  <c r="G23" i="85" l="1"/>
  <c r="G35" i="85" s="1"/>
  <c r="G42" i="85" s="1"/>
  <c r="F14" i="85" l="1"/>
  <c r="I16" i="85" l="1"/>
  <c r="I21" i="85"/>
  <c r="I13" i="85" l="1"/>
  <c r="I25" i="85"/>
  <c r="I32" i="85" l="1"/>
  <c r="I28" i="85"/>
  <c r="I41" i="85" l="1"/>
  <c r="F41" i="85"/>
  <c r="I37" i="85"/>
  <c r="F37" i="85"/>
  <c r="F39" i="85"/>
  <c r="I38" i="85"/>
  <c r="F38" i="85"/>
  <c r="I40" i="85"/>
  <c r="F40" i="85"/>
  <c r="I34" i="85"/>
  <c r="F34" i="85"/>
  <c r="I33" i="85"/>
  <c r="F33" i="85"/>
  <c r="I31" i="85"/>
  <c r="F31" i="85"/>
  <c r="I26" i="85"/>
  <c r="F26" i="85"/>
  <c r="F22" i="85"/>
  <c r="F27" i="85"/>
  <c r="I29" i="85"/>
  <c r="F29" i="85"/>
  <c r="I30" i="85"/>
  <c r="F30" i="85"/>
  <c r="I18" i="85"/>
  <c r="I19" i="85"/>
  <c r="F19" i="85"/>
  <c r="I20" i="85"/>
  <c r="F20" i="85"/>
  <c r="I17" i="85"/>
  <c r="F17" i="85"/>
  <c r="I15" i="85"/>
  <c r="F15" i="85"/>
  <c r="I14" i="85"/>
  <c r="D23" i="84"/>
  <c r="F23" i="84" s="1"/>
  <c r="I37" i="84"/>
  <c r="D35" i="84" l="1"/>
  <c r="I38" i="84"/>
  <c r="G23" i="84"/>
  <c r="G35" i="84" s="1"/>
  <c r="G44" i="84" s="1"/>
  <c r="G44" i="83"/>
  <c r="D44" i="83"/>
  <c r="D44" i="84" l="1"/>
  <c r="F44" i="84" s="1"/>
  <c r="F35" i="84"/>
  <c r="F42" i="85"/>
  <c r="F33" i="84"/>
  <c r="I13" i="84" l="1"/>
  <c r="I42" i="84" l="1"/>
  <c r="I18" i="84" l="1"/>
  <c r="F43" i="84" l="1"/>
  <c r="F27" i="84" l="1"/>
  <c r="I27" i="84"/>
  <c r="F16" i="84" l="1"/>
  <c r="F15" i="84"/>
  <c r="F14" i="84"/>
  <c r="I43" i="84"/>
  <c r="I40" i="84"/>
  <c r="F40" i="84"/>
  <c r="I39" i="84"/>
  <c r="F39" i="84"/>
  <c r="F34" i="84"/>
  <c r="I29" i="84"/>
  <c r="F29" i="84"/>
  <c r="I30" i="84"/>
  <c r="F30" i="84"/>
  <c r="I31" i="84"/>
  <c r="F31" i="84"/>
  <c r="I41" i="84"/>
  <c r="I32" i="84"/>
  <c r="F32" i="84"/>
  <c r="I28" i="84"/>
  <c r="F28" i="84"/>
  <c r="I26" i="84"/>
  <c r="F26" i="84"/>
  <c r="I33" i="84"/>
  <c r="I25" i="84"/>
  <c r="F25" i="84"/>
  <c r="I19" i="84"/>
  <c r="F19" i="84"/>
  <c r="F22" i="84"/>
  <c r="F21" i="84"/>
  <c r="I17" i="84"/>
  <c r="F17" i="84"/>
  <c r="I20" i="84"/>
  <c r="F20" i="84"/>
  <c r="I16" i="84"/>
  <c r="I15" i="84"/>
  <c r="I14" i="84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23" i="85"/>
  <c r="F35" i="85"/>
  <c r="F35" i="87"/>
  <c r="F23" i="89"/>
  <c r="F35" i="89"/>
  <c r="F52" i="89"/>
  <c r="F47" i="89"/>
  <c r="F23" i="90"/>
  <c r="G45" i="90"/>
  <c r="F39" i="91"/>
  <c r="F35" i="91"/>
  <c r="F23" i="92"/>
  <c r="D43" i="92"/>
  <c r="F43" i="92" s="1"/>
  <c r="F35" i="92"/>
  <c r="F23" i="93" l="1"/>
  <c r="F35" i="93"/>
  <c r="F23" i="94"/>
  <c r="F44" i="94"/>
  <c r="F41" i="95"/>
  <c r="F35" i="95"/>
  <c r="F23" i="95"/>
  <c r="F41" i="96"/>
  <c r="F23" i="96"/>
  <c r="F35" i="96"/>
  <c r="F23" i="97"/>
  <c r="F35" i="97"/>
  <c r="F23" i="98" l="1"/>
  <c r="F23" i="100"/>
  <c r="F35" i="100"/>
  <c r="F57" i="100"/>
  <c r="F47" i="100"/>
  <c r="F35" i="98"/>
  <c r="D54" i="98"/>
  <c r="F54" i="98" s="1"/>
  <c r="F47" i="98"/>
  <c r="G54" i="98"/>
  <c r="F23" i="101"/>
  <c r="F35" i="101"/>
  <c r="F56" i="101"/>
  <c r="F47" i="101"/>
  <c r="F35" i="102"/>
  <c r="F47" i="102"/>
  <c r="F59" i="102"/>
  <c r="F71" i="102"/>
  <c r="F75" i="102"/>
  <c r="F23" i="103"/>
  <c r="F44" i="103"/>
  <c r="F35" i="103"/>
  <c r="F44" i="15"/>
  <c r="D44" i="15"/>
  <c r="G35" i="15"/>
  <c r="G44" i="15"/>
  <c r="E35" i="15"/>
  <c r="E44" i="15"/>
  <c r="E44" i="4"/>
  <c r="E35" i="4"/>
  <c r="F44" i="4"/>
  <c r="D44" i="4"/>
  <c r="G44" i="94"/>
  <c r="G35" i="94"/>
  <c r="G35" i="4"/>
  <c r="G44" i="4"/>
  <c r="G35" i="101"/>
  <c r="G47" i="101"/>
  <c r="G56" i="101"/>
  <c r="D35" i="4"/>
  <c r="F35" i="4"/>
  <c r="D35" i="15"/>
  <c r="F35" i="15"/>
</calcChain>
</file>

<file path=xl/sharedStrings.xml><?xml version="1.0" encoding="utf-8"?>
<sst xmlns="http://schemas.openxmlformats.org/spreadsheetml/2006/main" count="14070" uniqueCount="1053">
  <si>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</si>
  <si>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</si>
  <si>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</si>
  <si>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</si>
  <si>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</si>
  <si>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</si>
  <si>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</si>
  <si>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</si>
  <si>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</si>
  <si>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</si>
  <si>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</si>
  <si>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</si>
  <si>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</si>
  <si>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</si>
  <si>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</si>
  <si>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</si>
  <si>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</si>
  <si>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</si>
  <si>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</si>
  <si>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</si>
  <si>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</si>
  <si>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</si>
  <si>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</si>
  <si>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</si>
  <si>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</si>
  <si>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</si>
  <si>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</si>
  <si>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</si>
  <si>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</si>
  <si>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</si>
  <si>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</si>
  <si>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</si>
  <si>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</si>
  <si>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</si>
  <si>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</si>
  <si>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</si>
  <si>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</si>
  <si>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</si>
  <si>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</si>
  <si>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</si>
  <si>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</si>
  <si>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</si>
  <si>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</si>
  <si>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</si>
  <si>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</si>
  <si>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</si>
  <si>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</si>
  <si>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</si>
  <si>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</si>
  <si>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</si>
  <si>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</si>
  <si>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</si>
  <si>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</si>
  <si>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</si>
  <si>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</si>
  <si>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</si>
  <si>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</si>
  <si>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</si>
  <si>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</si>
  <si>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</si>
  <si>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</si>
  <si>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</si>
  <si>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</si>
  <si>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</si>
  <si>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</si>
  <si>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</si>
  <si>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</si>
  <si>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</si>
  <si>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</si>
  <si>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</si>
  <si>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</si>
  <si>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</si>
  <si>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</si>
  <si>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</si>
  <si>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</si>
  <si>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</si>
  <si>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</si>
  <si>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</si>
  <si>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</si>
  <si>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</si>
  <si>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</si>
  <si>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</si>
  <si>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</si>
  <si>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</si>
  <si>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</si>
  <si>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</si>
  <si>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</si>
  <si>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</si>
  <si>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</si>
  <si>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</si>
  <si>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</si>
  <si>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</si>
  <si>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</si>
  <si>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</si>
  <si>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</si>
  <si>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</si>
  <si>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</si>
  <si>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</si>
  <si>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</si>
  <si>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</si>
  <si>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</si>
  <si>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</si>
  <si>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</si>
  <si>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</si>
  <si>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</si>
  <si>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</si>
  <si>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</si>
  <si>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</si>
  <si>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</si>
  <si>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</si>
  <si>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</si>
  <si>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</si>
  <si>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</si>
  <si>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</si>
  <si>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</si>
  <si>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</si>
  <si>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</si>
  <si>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</si>
  <si>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</si>
  <si>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</si>
  <si>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</si>
  <si>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</si>
  <si>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</si>
  <si>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</si>
  <si>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</si>
  <si>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</si>
  <si>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</si>
  <si>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</si>
  <si>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</si>
  <si>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</si>
  <si>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</si>
  <si>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</si>
  <si>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</si>
  <si>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</si>
  <si>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</si>
  <si>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</si>
  <si>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</si>
  <si>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</si>
  <si>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</si>
  <si>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</si>
  <si>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</si>
  <si>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</si>
  <si>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</si>
  <si>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</si>
  <si>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</si>
  <si>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</si>
  <si>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</si>
  <si>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</si>
  <si>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</si>
  <si>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</si>
  <si>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</si>
  <si>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</si>
  <si>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</si>
  <si>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</si>
  <si>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</si>
  <si>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</si>
  <si>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</si>
  <si>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</si>
  <si>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</si>
  <si>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</si>
  <si>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</si>
  <si>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</si>
  <si>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</si>
  <si>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</si>
  <si>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</si>
  <si>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</si>
  <si>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</si>
  <si>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</si>
  <si>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</si>
  <si>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</si>
  <si>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</si>
  <si>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</si>
  <si>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</si>
  <si>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</si>
  <si>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</si>
  <si>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</si>
  <si>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</si>
  <si>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</si>
  <si>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</si>
  <si>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</si>
  <si>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</si>
  <si>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</si>
  <si>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</si>
  <si>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</si>
  <si>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</si>
  <si>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</si>
  <si>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</si>
  <si>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</si>
  <si>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</si>
  <si>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</si>
  <si>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</si>
  <si>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</si>
  <si>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</si>
  <si>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</si>
  <si>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</si>
  <si>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</si>
  <si>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</si>
  <si>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</si>
  <si>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</si>
  <si>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</si>
  <si>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</si>
  <si>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</si>
  <si>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</si>
  <si>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</si>
  <si>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</si>
  <si>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</si>
  <si>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</si>
  <si>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</si>
  <si>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</si>
  <si>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</si>
  <si>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</si>
  <si>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</si>
  <si>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</si>
  <si>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</si>
  <si>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</si>
  <si>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</si>
  <si>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</si>
  <si>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</si>
  <si>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</si>
  <si>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</si>
  <si>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</si>
  <si>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</si>
  <si>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</si>
  <si>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</si>
  <si>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</si>
  <si>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</si>
  <si>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</si>
  <si>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</si>
  <si>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</si>
  <si>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</si>
  <si>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</si>
  <si>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</si>
  <si>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</si>
  <si>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</si>
  <si>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</si>
  <si>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</si>
  <si>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</si>
  <si>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</si>
  <si>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</si>
  <si>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</si>
  <si>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</si>
  <si>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</si>
  <si>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</si>
  <si>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</si>
  <si>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</si>
  <si>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</si>
  <si>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</si>
  <si>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</si>
  <si>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</si>
  <si>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</si>
  <si>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</si>
  <si>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</si>
  <si>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</si>
  <si>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</si>
  <si>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</si>
  <si>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</si>
  <si>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</si>
  <si>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</si>
  <si>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</si>
  <si>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</si>
  <si>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</si>
  <si>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</si>
  <si>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</si>
  <si>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</si>
  <si>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</si>
  <si>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</si>
  <si>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</si>
  <si>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</si>
  <si>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</si>
  <si>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</si>
  <si>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</si>
  <si>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</si>
  <si>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</si>
  <si>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</si>
  <si>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</si>
  <si>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</si>
  <si>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</si>
  <si>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</si>
  <si>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</si>
  <si>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</si>
  <si>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</si>
  <si>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</si>
  <si>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</si>
  <si>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</si>
  <si>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</si>
  <si>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</si>
  <si>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</si>
  <si>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</si>
  <si>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</si>
  <si>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</si>
  <si>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</si>
  <si>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</si>
  <si>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</si>
  <si>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</si>
  <si>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</si>
  <si>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</si>
  <si>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</si>
  <si>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</si>
  <si>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</si>
  <si>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</si>
  <si>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</si>
  <si>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</si>
  <si>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</si>
  <si>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</si>
  <si>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</si>
  <si>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</si>
  <si>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</si>
  <si>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</si>
  <si>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</si>
  <si>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</si>
  <si>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</si>
  <si>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</si>
  <si>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</si>
  <si>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</si>
  <si>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</si>
  <si>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</si>
  <si>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</si>
  <si>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</si>
  <si>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</si>
  <si>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</si>
  <si>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</si>
  <si>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</si>
  <si>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</si>
  <si>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</si>
  <si>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</si>
  <si>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</si>
  <si>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</si>
  <si>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</si>
  <si>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</si>
  <si>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</si>
  <si>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</si>
  <si>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</si>
  <si>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</si>
  <si>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</si>
  <si>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</si>
  <si>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</si>
  <si>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</si>
  <si>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</si>
  <si>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</si>
  <si>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</si>
  <si>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</si>
  <si>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</si>
  <si>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</si>
  <si>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</si>
  <si>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</si>
  <si>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</si>
  <si>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</si>
  <si>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</si>
  <si>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</si>
  <si>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</si>
  <si>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</si>
  <si>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</si>
  <si>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</si>
  <si>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</si>
  <si>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</si>
  <si>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</si>
  <si>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</si>
  <si>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</si>
  <si>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</si>
  <si>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</si>
  <si>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</si>
  <si>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</si>
  <si>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</si>
  <si>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</si>
  <si>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</si>
  <si>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</si>
  <si>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</si>
  <si>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</si>
  <si>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</si>
  <si>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</si>
  <si>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</si>
  <si>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</si>
  <si>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</si>
  <si>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</si>
  <si>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</si>
  <si>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</si>
  <si>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</si>
  <si>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</si>
  <si>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</si>
  <si>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</si>
  <si>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</si>
  <si>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</si>
  <si>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</si>
  <si>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</si>
  <si>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</si>
  <si>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</si>
  <si>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</si>
  <si>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</si>
  <si>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</si>
  <si>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</si>
  <si>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</si>
  <si>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</si>
  <si>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</si>
  <si>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</si>
  <si>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</si>
  <si>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</si>
  <si>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</si>
  <si>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</si>
  <si>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</si>
  <si>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</si>
  <si>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</si>
  <si>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</si>
  <si>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</si>
  <si>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</si>
  <si>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</si>
  <si>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</si>
  <si>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</si>
  <si>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</si>
  <si>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</si>
  <si>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</si>
  <si>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</si>
  <si>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</si>
  <si>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</si>
  <si>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</si>
  <si>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</si>
  <si>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</si>
  <si>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</si>
  <si>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</si>
  <si>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</si>
  <si>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</si>
  <si>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</si>
  <si>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</si>
  <si>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</si>
  <si>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</si>
  <si>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</si>
  <si>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</si>
  <si>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</si>
  <si>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</si>
  <si>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</si>
  <si>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</si>
  <si>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</si>
  <si>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</si>
  <si>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</si>
  <si>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</si>
  <si>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</si>
  <si>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</si>
  <si>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</si>
  <si>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</si>
  <si>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</si>
  <si>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</si>
  <si>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</si>
  <si>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</si>
  <si>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</si>
  <si>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</si>
  <si>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</si>
  <si>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</si>
  <si>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</si>
  <si>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</si>
  <si>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</si>
  <si>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</si>
  <si>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</si>
  <si>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</si>
  <si>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</si>
  <si>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</si>
  <si>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</si>
  <si>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</si>
  <si>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</si>
  <si>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</si>
  <si>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</si>
  <si>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</si>
  <si>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</si>
  <si>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</si>
  <si>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</si>
  <si>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</si>
  <si>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</si>
  <si>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</si>
  <si>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</si>
  <si>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</si>
  <si>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</si>
  <si>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</si>
  <si>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</si>
  <si>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</si>
  <si>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</si>
  <si>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</si>
  <si>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</si>
  <si>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</si>
  <si>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</si>
  <si>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</si>
  <si>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</si>
  <si>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</si>
  <si>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</si>
  <si>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</si>
  <si>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</si>
  <si>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</si>
  <si>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</si>
  <si>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</si>
  <si>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</si>
  <si>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</si>
  <si>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</si>
  <si>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</si>
  <si>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</si>
  <si>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</si>
  <si>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</si>
  <si>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</si>
  <si>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</si>
  <si>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</si>
  <si>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</si>
  <si>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</si>
  <si>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</si>
  <si>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</si>
  <si>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</si>
  <si>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</si>
  <si>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</si>
  <si>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</si>
  <si>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</si>
  <si>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</si>
  <si>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</si>
  <si>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</si>
  <si>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</si>
  <si>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</si>
  <si>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</si>
  <si>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</si>
  <si>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</si>
  <si>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</si>
  <si>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</si>
  <si>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</si>
  <si>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</si>
  <si>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</si>
  <si>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</si>
  <si>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</si>
  <si>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</si>
  <si>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</si>
  <si>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</si>
  <si>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</si>
  <si>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</si>
  <si>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</si>
  <si>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</si>
  <si>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</si>
  <si>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</si>
  <si>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</si>
  <si>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</si>
  <si>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</si>
  <si>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</si>
  <si>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</si>
  <si>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</si>
  <si>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</si>
  <si>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</si>
  <si>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</si>
  <si>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</si>
  <si>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</si>
  <si>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</si>
  <si>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</si>
  <si>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</si>
  <si>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</si>
  <si>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</si>
  <si>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</si>
  <si>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</si>
  <si>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</si>
  <si>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</si>
  <si>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</si>
  <si>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</si>
  <si>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</si>
  <si>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</si>
  <si>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</si>
  <si>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</si>
  <si>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</si>
  <si>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</si>
  <si>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</si>
  <si>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</si>
  <si>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</si>
  <si>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</si>
  <si>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</si>
  <si>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</si>
  <si>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</si>
  <si>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</si>
  <si>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</si>
  <si>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</si>
  <si>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</si>
  <si>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</si>
  <si>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</si>
  <si>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</si>
  <si>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</si>
  <si>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</si>
  <si>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</si>
  <si>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</si>
  <si>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</si>
  <si>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</si>
  <si>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</si>
  <si>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</si>
  <si>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</si>
  <si>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</si>
  <si>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</si>
  <si>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</si>
  <si>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</si>
  <si>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</si>
  <si>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</si>
  <si>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</si>
  <si>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</si>
  <si>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</si>
  <si>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</si>
  <si>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</si>
  <si>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</si>
  <si>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</si>
  <si>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</si>
  <si>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</si>
  <si>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</si>
  <si>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</si>
  <si>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</si>
  <si>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</si>
  <si>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</si>
  <si>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</si>
  <si>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</si>
  <si>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</si>
  <si>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</si>
  <si>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</si>
  <si>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</si>
  <si>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</si>
  <si>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</si>
  <si>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</si>
  <si>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</si>
  <si>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</si>
  <si>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</si>
  <si>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</si>
  <si>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</si>
  <si>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</si>
  <si>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</si>
  <si>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</si>
  <si>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</si>
  <si>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</si>
  <si>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</si>
  <si>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</si>
  <si>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</si>
  <si>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</si>
  <si>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</si>
  <si>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</si>
  <si>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</si>
  <si>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</si>
  <si>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</si>
  <si>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</si>
  <si>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</si>
  <si>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</si>
  <si>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</si>
  <si>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</si>
  <si>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</si>
  <si>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</si>
  <si>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</si>
  <si>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</si>
  <si>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</si>
  <si>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</si>
  <si>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</si>
  <si>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</si>
  <si>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</si>
  <si>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</si>
  <si>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</si>
  <si>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</si>
  <si>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</si>
  <si>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</si>
  <si>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</si>
  <si>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</si>
  <si>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</si>
  <si>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</si>
  <si>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</si>
  <si>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</si>
  <si>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</si>
  <si>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</si>
  <si>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</si>
  <si>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</si>
  <si>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</si>
  <si>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</si>
  <si>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</si>
  <si>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</si>
  <si>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</si>
  <si>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</si>
  <si>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</si>
  <si>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</si>
  <si>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</si>
  <si>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</si>
  <si>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</si>
  <si>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</si>
  <si>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</si>
  <si>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</si>
  <si>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</si>
  <si>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</si>
  <si>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</si>
  <si>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</si>
  <si>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</si>
  <si>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</si>
  <si>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</si>
  <si>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</si>
  <si>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</si>
  <si>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</si>
  <si>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</si>
  <si>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</si>
  <si>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</si>
  <si>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</si>
  <si>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</si>
  <si>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</si>
  <si>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</si>
  <si>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</si>
  <si>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</si>
  <si>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</si>
  <si>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</si>
  <si>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</si>
  <si>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</si>
  <si>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</si>
  <si>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</si>
  <si>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</si>
  <si>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</si>
  <si>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</si>
  <si>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</si>
  <si>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</si>
  <si>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</si>
  <si>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</si>
  <si>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</si>
  <si>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</si>
  <si>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</si>
  <si>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</si>
  <si>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</si>
  <si>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</si>
  <si>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</si>
  <si>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</si>
  <si>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</si>
  <si>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</si>
  <si>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</si>
  <si>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</si>
  <si>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</si>
  <si>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</si>
  <si>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</si>
  <si>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</si>
  <si>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</si>
  <si>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</si>
  <si>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</si>
  <si>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</si>
  <si>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</si>
  <si>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</si>
  <si>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</si>
  <si>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</si>
  <si>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</si>
  <si>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</si>
  <si>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</si>
  <si>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</si>
  <si>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</si>
  <si>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</si>
  <si>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</si>
  <si>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</si>
  <si>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</si>
  <si>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</si>
  <si>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</si>
  <si>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</si>
  <si>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</si>
  <si>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</si>
  <si>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</si>
  <si>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</si>
  <si>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</si>
  <si>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</si>
  <si>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</si>
  <si>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</si>
  <si>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</si>
  <si>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</si>
  <si>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</si>
  <si>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</si>
  <si>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</si>
  <si>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</si>
  <si>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</si>
  <si>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</si>
  <si>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</si>
  <si>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</si>
  <si>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</si>
  <si>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</si>
  <si>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</si>
  <si>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</si>
  <si>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</si>
  <si>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</si>
  <si>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</si>
  <si>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</si>
  <si>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</si>
  <si>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</si>
  <si>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</si>
  <si>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</si>
  <si>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</si>
  <si>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</si>
  <si>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</si>
  <si>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</si>
  <si>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</si>
  <si>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</si>
  <si>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</si>
  <si>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</si>
  <si>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</si>
  <si>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</si>
  <si>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</si>
  <si>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</si>
  <si>
    <t>November 11 - 13 Lithuanian top</t>
  </si>
  <si>
    <t>Lapkričio 11 - 13 d. Lietuvos kino teatruose rodytų filmų topas</t>
  </si>
  <si>
    <t>Nobember 11- 13</t>
  </si>
  <si>
    <t>Lapkričio 11-13 d.</t>
  </si>
  <si>
    <t>Lapkričio 11 - 13 d.</t>
  </si>
  <si>
    <t>Nobember 11 - 13</t>
  </si>
  <si>
    <t>Lapkričio 4 - 6</t>
  </si>
  <si>
    <t>Mija ir aš: Sentopijos didvyrė (Mia and Me: The Hero of Centopia)</t>
  </si>
  <si>
    <t>Unlimited Media OÜ</t>
  </si>
  <si>
    <t>Ratai, taurės ir La Manča</t>
  </si>
  <si>
    <t>Juodoji pantera. Wakanda amžiams (Black Panther: Wakanda Forever)</t>
  </si>
  <si>
    <t>November 18 - 20 Lithuanian top</t>
  </si>
  <si>
    <t>Lapkričio 18 - 20 d. Lietuvos kino teatruose rodytų filmų topas</t>
  </si>
  <si>
    <t>Lapkričio 18-20 d.</t>
  </si>
  <si>
    <t>Nobember 18 - 20</t>
  </si>
  <si>
    <t>Ąžuolo širdis (Heart of Oak)</t>
  </si>
  <si>
    <t>Kometa Mumių šalyje (Muumipeikko ja pyrstötähti)</t>
  </si>
  <si>
    <t>Pūga prie Mėmelio. Klaipėdos atvadavimo saga</t>
  </si>
  <si>
    <t>Pilietinė medija</t>
  </si>
  <si>
    <t>Skyrybos</t>
  </si>
  <si>
    <t>„Lumo“ studija</t>
  </si>
  <si>
    <t>Blefuotojas (Poker Face)</t>
  </si>
  <si>
    <t>Meniu (Menu)</t>
  </si>
  <si>
    <t>November 25 - 27 Lithuanian top</t>
  </si>
  <si>
    <t>Lapkričio 25 - 27 d. Lietuvos kino teatruose rodytų filmų topas</t>
  </si>
  <si>
    <t>Nobember 25 - 27</t>
  </si>
  <si>
    <t>Lapkričio 25-27 d.</t>
  </si>
  <si>
    <t>Ilgo metro filmas apie gyvenimą</t>
  </si>
  <si>
    <t>Sugrįžę iš Niujorko</t>
  </si>
  <si>
    <t>Studio Nominum</t>
  </si>
  <si>
    <t>Sparno broliai (Devotion)</t>
  </si>
  <si>
    <t xml:space="preserve"> 2022-11-25</t>
  </si>
  <si>
    <t>Kaulai ir visa kita (Bones and All)</t>
  </si>
  <si>
    <t xml:space="preserve"> N</t>
  </si>
  <si>
    <t>Keistas pasaulis (Strange World)</t>
  </si>
  <si>
    <t>Peteris fon Kantas (Peter von Kant)</t>
  </si>
  <si>
    <t>December 2 - 4 Lithuanian top</t>
  </si>
  <si>
    <t>Gruodžio 2 - 4 d. Lietuvos kino teatruose rodytų filmų topas</t>
  </si>
  <si>
    <t>December 2 - 4</t>
  </si>
  <si>
    <t>Gruodžio 2-4 d.</t>
  </si>
  <si>
    <t>Medkirčio istorija (Metsurin Tarina)</t>
  </si>
  <si>
    <t>Mano senelis - Kalėdų Senelis (Miy Didusʹ - Did Moroz)</t>
  </si>
  <si>
    <t>Velnio šviesa (Devil's Light )</t>
  </si>
  <si>
    <t>Negailestinga naktis (Violent Night)</t>
  </si>
  <si>
    <t>DuKine</t>
  </si>
  <si>
    <t>Arti (Close)</t>
  </si>
  <si>
    <t>Oranžinė bažnyčia</t>
  </si>
  <si>
    <t>Videometra</t>
  </si>
  <si>
    <t>December 9 - 11 Lithuanian top</t>
  </si>
  <si>
    <t>Gruodžio 9 - 11 d. Lietuvos kino teatruose rodytų filmų topas</t>
  </si>
  <si>
    <t>December 9 - 11</t>
  </si>
  <si>
    <t>Gruodžio 9-11 d.</t>
  </si>
  <si>
    <t>Tarp mirusiųjų
(Play Dead)</t>
  </si>
  <si>
    <t>Malonumų namai
(La Maison)</t>
  </si>
  <si>
    <t>Meškio Tedžio Kalėdos 
(Teddy’s Christmas)</t>
  </si>
  <si>
    <t>Batuotas katinas Pūkis: paskutinis noras (Puss in Boots: The Last Wish)</t>
  </si>
  <si>
    <t>Tokia ta vasara (Un été comme ça)</t>
  </si>
  <si>
    <t>Rojaus miestas (Paradise City)</t>
  </si>
  <si>
    <t>Neįtikėtina, bet tiesa (Incredible But True)</t>
  </si>
  <si>
    <t>Total (33)</t>
  </si>
  <si>
    <t>December 16 - 18 Lithuanian top</t>
  </si>
  <si>
    <t>Gruodžio 16 - 18 d. Lietuvos kino teatruose rodytų filmų topas</t>
  </si>
  <si>
    <t>December 16 - 18</t>
  </si>
  <si>
    <t>Gruodžio 16-18 d.</t>
  </si>
  <si>
    <t>Korsažas (Corsage)</t>
  </si>
  <si>
    <t xml:space="preserve"> -</t>
  </si>
  <si>
    <t>Vieną gražų rytą (Un beau matin)</t>
  </si>
  <si>
    <t>Prakeikta žemė (Vanskabte land)</t>
  </si>
  <si>
    <t>700 Vilniaus metų. Kelionė laiku su prof. Alfredu Bumblausku</t>
  </si>
  <si>
    <t>Įsikūnijimas. Vandens kelias (Avatar: The Way of Water)</t>
  </si>
  <si>
    <t>December 23 - 25 Lithuanian top</t>
  </si>
  <si>
    <t>Gruodžio 23 - 25 d. Lietuvos kino teatruose rodytų filmų topas</t>
  </si>
  <si>
    <t>December 23 - 25</t>
  </si>
  <si>
    <t>Naujasis žaisliukas (Le nouveau jouet)</t>
  </si>
  <si>
    <t>Aš noriu šokti. Whitney Houston filmas (I wanna dance with somebody)</t>
  </si>
  <si>
    <t>Menas žudyti (Mindcage)</t>
  </si>
  <si>
    <t xml:space="preserve"> 2022-12-21</t>
  </si>
  <si>
    <t>December 30 - January 1 Lithuanian top</t>
  </si>
  <si>
    <t>Gruodžio 30 - sausio 1 d. Lietuvos kino teatruose rodytų filmų topas</t>
  </si>
  <si>
    <t>December 30 - January 1</t>
  </si>
  <si>
    <t>Gruodžio 23 - 25</t>
  </si>
  <si>
    <t>Gruodžio 30 -
 Sausio 1</t>
  </si>
  <si>
    <t>ReEmigrantai</t>
  </si>
  <si>
    <t>Klubas Studio 54 (Studio 54)</t>
  </si>
  <si>
    <t>Miauricijus Puikusis (Amazing Maurice)</t>
  </si>
  <si>
    <t>Superherojai
(Supereroi)</t>
  </si>
  <si>
    <t>Sausio 6 - 8 d. Lietuvos kino teatruose rodytų filmų topas</t>
  </si>
  <si>
    <t>January 6 - 8 Lithuanian top</t>
  </si>
  <si>
    <t>January 6-8</t>
  </si>
  <si>
    <t xml:space="preserve">Sausio 6 - 8 d.
</t>
  </si>
  <si>
    <t>Fantazijos tik suaugusiems</t>
  </si>
  <si>
    <t>Salų tyla (Tourment sur les îles)</t>
  </si>
  <si>
    <t>Gyveno kartą Oto (Man Called Otto)</t>
  </si>
  <si>
    <t xml:space="preserve"> 2023-01-06</t>
  </si>
  <si>
    <t>Maskaradas (Mascarade)</t>
  </si>
  <si>
    <t>Adastra Cinema</t>
  </si>
  <si>
    <t>Kairo sąmokslas (Boy from Heaven)</t>
  </si>
  <si>
    <t>January 13-15  Lithuanian top</t>
  </si>
  <si>
    <t>Sausio 13 -15 d. Lietuvos kino teatruose rodytų filmų topas</t>
  </si>
  <si>
    <t>Kiškių mokykla. Misija „Kiaušiniai“ (Rabbit Academy. Mission Eggpossible)</t>
  </si>
  <si>
    <t>Šventasis voras (Holy spider)</t>
  </si>
  <si>
    <t>Sprogstančios vestuvės (Shotgun Wedding)</t>
  </si>
  <si>
    <t xml:space="preserve"> 2023-01-13</t>
  </si>
  <si>
    <t>M3GAN</t>
  </si>
  <si>
    <t>January 13-15</t>
  </si>
  <si>
    <t>Sausio 13 -15 d.</t>
  </si>
  <si>
    <t>Bloga nuo savęs (Syk Pike)</t>
  </si>
  <si>
    <t>Sausis (Janvaris)</t>
  </si>
  <si>
    <t>January 20-22  Lithuanian top</t>
  </si>
  <si>
    <t>Sausio 20 -22 d. Lietuvos kino teatruose rodytų filmų topas</t>
  </si>
  <si>
    <t>January 20-22</t>
  </si>
  <si>
    <t>Sausio 20 -22 d.</t>
  </si>
  <si>
    <t>January 20–22</t>
  </si>
  <si>
    <t>January 13–15</t>
  </si>
  <si>
    <t>Sausio 20–22 d.</t>
  </si>
  <si>
    <t>Sausio 13–15 d.</t>
  </si>
  <si>
    <t>Tu mano deimantas</t>
  </si>
  <si>
    <t> Maobori production</t>
  </si>
  <si>
    <t>21 526  </t>
  </si>
  <si>
    <t>Babilonas (Babylon)</t>
  </si>
  <si>
    <t>Sausio 27–29 d. Lietuvos kino teatruose rodytų filmų topas</t>
  </si>
  <si>
    <t>January 27–29  Lithuanian top</t>
  </si>
  <si>
    <t>January 27–29</t>
  </si>
  <si>
    <t>Sausio 27–29 d.</t>
  </si>
  <si>
    <t>Man viskas gerai</t>
  </si>
  <si>
    <t>Dansu films</t>
  </si>
  <si>
    <t>Fabelmanai (The Fabelmans)</t>
  </si>
  <si>
    <t>Operacija Fortūna: Apgaulės menas (Operation Fortune: Ruse de Guer)</t>
  </si>
  <si>
    <t>Antanas Sutkus. Scenos iš fotografo gyvenimo</t>
  </si>
  <si>
    <t>A Propos studija</t>
  </si>
  <si>
    <t>Abizu prakeiksmas (The Offering)</t>
  </si>
  <si>
    <t>Vasario 3 – 5 d. Lietuvos kino teatruose rodytų filmų topas</t>
  </si>
  <si>
    <t>February 3-5  Lithuanian top</t>
  </si>
  <si>
    <t xml:space="preserve">February 3-5 </t>
  </si>
  <si>
    <t>Vasario 3 – 5 d.</t>
  </si>
  <si>
    <t>Vyrų svajonės</t>
  </si>
  <si>
    <t>Beldimas į trobelę (Knock at The Cabin)</t>
  </si>
  <si>
    <t>DuKine / Universal</t>
  </si>
  <si>
    <t>Salos vaiduokliai (Banshees of Inisherin, The)</t>
  </si>
  <si>
    <t>DuKine / Paramount</t>
  </si>
  <si>
    <t xml:space="preserve">Theatrical Film Distribution / WDSMPI </t>
  </si>
  <si>
    <t>ACME Films / WB</t>
  </si>
  <si>
    <t>Kovotoja (Woman King)</t>
  </si>
  <si>
    <t xml:space="preserve">Mumijos (Mummies) </t>
  </si>
  <si>
    <t>February 10-12  Lithuanian top</t>
  </si>
  <si>
    <t>Vasario 10 – 12 d. Lietuvos kino teatruose rodytų filmų topas</t>
  </si>
  <si>
    <t xml:space="preserve">February 10-12 </t>
  </si>
  <si>
    <t>Vasario 10 – 12 d.</t>
  </si>
  <si>
    <t>Jaunasis vadas Vinetu (Der junge Häuptling Winnetou)</t>
  </si>
  <si>
    <t>Kraujas (Blood)</t>
  </si>
  <si>
    <t>Rose Namajunas: Aš esu čempionė (Thug Rose)</t>
  </si>
  <si>
    <t>Magiškasis Maikas: Paskutinis šokis (Magic Mike's Last Dance)</t>
  </si>
  <si>
    <t>Acme / WB</t>
  </si>
  <si>
    <t>Avarinis nusileidimas (Plane)</t>
  </si>
  <si>
    <t>Acme</t>
  </si>
  <si>
    <t>Labiau nei bet kada (Plus que jamais)</t>
  </si>
  <si>
    <t>Total (34)</t>
  </si>
  <si>
    <t>Titanikas: 25 metai (Titanic (25th Anniversary)</t>
  </si>
  <si>
    <t>February 17-19  Lithuanian top</t>
  </si>
  <si>
    <t>Vasario 17 – 19 d. Lietuvos kino teatruose rodytų filmų topas</t>
  </si>
  <si>
    <t>February 17-19</t>
  </si>
  <si>
    <t>Vasario 17 – 19 d.</t>
  </si>
  <si>
    <t>Skruzdėliukas ir Vapsva. Kvantomanija (Ant-Man and the Wasp: Quantumania)</t>
  </si>
  <si>
    <t xml:space="preserve">Theatrical Film Distribution </t>
  </si>
  <si>
    <t>Poetas</t>
  </si>
  <si>
    <t xml:space="preserve"> </t>
  </si>
  <si>
    <t>Salos vaiduokliai (The Banshees of Inisherin)</t>
  </si>
  <si>
    <t>Kuo čia dėta meilė? (Whats Love Got To Do With It?)</t>
  </si>
  <si>
    <t>De humani corporis fabrica</t>
  </si>
  <si>
    <t>Gyvenimo virtuvė (La Vida Padre)</t>
  </si>
  <si>
    <t>Nostalgija (Nostalgia)</t>
  </si>
  <si>
    <t>February 24-26  Lithuanian top</t>
  </si>
  <si>
    <t>Vasario 24 – 26 d. Lietuvos kino teatruose rodytų filmų topas</t>
  </si>
  <si>
    <t>February 24-26</t>
  </si>
  <si>
    <t>Vasario 24-26 d.</t>
  </si>
  <si>
    <t>Detektyvas Sanis (Inspector Sun and the curse of the black widow)</t>
  </si>
  <si>
    <t>Įšventinimas (Consecration)</t>
  </si>
  <si>
    <t>Pradingusi (Missing)</t>
  </si>
  <si>
    <t>Tarp žvaigždžių (Interstellar)</t>
  </si>
  <si>
    <t>Pradžia (Inception)</t>
  </si>
  <si>
    <t>Banginis (The Whale)</t>
  </si>
  <si>
    <t>Kokaino lokys (Cocaine Bear)</t>
  </si>
  <si>
    <t>March 3–5  Lithuanian top</t>
  </si>
  <si>
    <t>Kovo 3 – 5 d. Lietuvos kino teatruose rodytų filmų topas</t>
  </si>
  <si>
    <t>March 3–5</t>
  </si>
  <si>
    <t>Kovo 3 – 5 d.</t>
  </si>
  <si>
    <t>Krydas III. Legenda tęsiasi (Creed 3)</t>
  </si>
  <si>
    <t>Paradas</t>
  </si>
  <si>
    <t>Po mokyklos</t>
  </si>
  <si>
    <t>Žvėrys (The Beasts)</t>
  </si>
  <si>
    <t>Trys vagišiai ir liūtas (When the Robbers Came to Cardamom Town)</t>
  </si>
  <si>
    <t>March 10–12  Lithuanian top</t>
  </si>
  <si>
    <t>Kovo 10 – 12 d. Lietuvos kino teatruose rodytų filmų topas</t>
  </si>
  <si>
    <t>March 10–12</t>
  </si>
  <si>
    <t>Kovo 10–12 d.</t>
  </si>
  <si>
    <t>Nepaprasta Remio kelionė (Rémi sans famille)</t>
  </si>
  <si>
    <t>Viskas iškart ir visur</t>
  </si>
  <si>
    <t>Deivo bankas (Bank of Dave)</t>
  </si>
  <si>
    <t>Riminis (Rimini)</t>
  </si>
  <si>
    <t>Sparta</t>
  </si>
  <si>
    <t>Žaltvykslė (Fogo-Fátuo)</t>
  </si>
  <si>
    <t>Total (37)</t>
  </si>
  <si>
    <t>Tiktai žvėrys (Seules les bêtes)</t>
  </si>
  <si>
    <t>Ar vesi mane? (Maybe I Do)</t>
  </si>
  <si>
    <t xml:space="preserve">ACME Film </t>
  </si>
  <si>
    <t>Klyksmas 6 (Scream 6)</t>
  </si>
  <si>
    <t>Total (40)</t>
  </si>
  <si>
    <t>Begalybė (L’immensita)</t>
  </si>
  <si>
    <t>Mariupolis 2</t>
  </si>
  <si>
    <t>Metas išeiti (Decision to Leave)</t>
  </si>
  <si>
    <t>8 kalnai (The Eight Mountains)</t>
  </si>
  <si>
    <t>Total (52)</t>
  </si>
  <si>
    <t>Total (50)</t>
  </si>
  <si>
    <t>March 17–19  Lithuanian top</t>
  </si>
  <si>
    <t>Kovo 17 – 19 d. Lietuvos kino teatruose rodytų filmų topas</t>
  </si>
  <si>
    <t>Shazam! Dievų įniršis (Shazam! Fury of the Gods)</t>
  </si>
  <si>
    <t>Asteriksas ir Obeliksas: drakonų imperija (Asterix and Obelix: The Middle Kingdom)</t>
  </si>
  <si>
    <t>March 17–19</t>
  </si>
  <si>
    <t>Kovo 17–19 d.</t>
  </si>
  <si>
    <t>Week on</t>
  </si>
  <si>
    <t xml:space="preserve">TOTAL </t>
  </si>
  <si>
    <t>TOTAL</t>
  </si>
  <si>
    <t xml:space="preserve">Release </t>
  </si>
  <si>
    <t>GBO (Eur)</t>
  </si>
  <si>
    <t>screens</t>
  </si>
  <si>
    <t>date</t>
  </si>
  <si>
    <t>Seansų sk.</t>
  </si>
  <si>
    <t>Žiūrovų</t>
  </si>
  <si>
    <t>Kopijų sk.</t>
  </si>
  <si>
    <t>BENDROS</t>
  </si>
  <si>
    <t>BENDRAS</t>
  </si>
  <si>
    <t>Platintojas</t>
  </si>
  <si>
    <t>pajamos (Eur)</t>
  </si>
  <si>
    <t>žiūrovų sk.</t>
  </si>
  <si>
    <t>lankomumo vid.</t>
  </si>
  <si>
    <t xml:space="preserve"> March 24 – 26</t>
  </si>
  <si>
    <t>Kovo 24 – 26  d.</t>
  </si>
  <si>
    <t xml:space="preserve"> March 17 – 19</t>
  </si>
  <si>
    <t>Kovo 17 – 19  d.</t>
  </si>
  <si>
    <t>March 24–26 Lithuanian top</t>
  </si>
  <si>
    <t>Kovo 24 – 26 d. Lietuvos kino teatruose rodytų filmų topas</t>
  </si>
  <si>
    <t>Džonas Vikas 4 (John Wick Chapter Four)</t>
  </si>
  <si>
    <t xml:space="preserve">Sūnus (Son) </t>
  </si>
  <si>
    <t>Kovo 31 – balandžio 2 d. Lietuvos kino teatruose rodytų filmų topas</t>
  </si>
  <si>
    <t>March 31–April 2 Lithuanian top</t>
  </si>
  <si>
    <t>March 31–April 2</t>
  </si>
  <si>
    <t>Kovo 31 – balandžio 2 d</t>
  </si>
  <si>
    <t>Juodi akiniai (Dark glasses)</t>
  </si>
  <si>
    <t xml:space="preserve"> 2023-03-27</t>
  </si>
  <si>
    <t>Po saulės (After sun)</t>
  </si>
  <si>
    <t>Paskutinis šokis (Last Dance)</t>
  </si>
  <si>
    <t>Meile mano (Love Life)</t>
  </si>
  <si>
    <t>Lokių čia nėra (No Bears)</t>
  </si>
  <si>
    <t>Amžinai jauni (Forever Young)</t>
  </si>
  <si>
    <t>Žvaigždės vidurdienį (Stars at Noon)</t>
  </si>
  <si>
    <t>Su meile ir įsiūčiu  (Both Sides of the Blade (Fire!)</t>
  </si>
  <si>
    <t>Sent Omeras (Saint Omer)</t>
  </si>
  <si>
    <t>Rūkymas sukelia kosulį (Smoking Causes Coughing)</t>
  </si>
  <si>
    <t>Tiek grožio, tiek skausmo (All the Beauty and the Bloodshed)</t>
  </si>
  <si>
    <t>Broliai lokiai: atgal į žemę (Boonie Bears: Back to Earth)</t>
  </si>
  <si>
    <t>65: Išnykimo riba (65)</t>
  </si>
  <si>
    <t>Apačiai: Paryžiaus gauja (Apache: Gang of Paris)</t>
  </si>
  <si>
    <t>Požemiai ir drakonai. Garbė tarp vagių (Dungeons &amp; Dragons: Honor Among Thieves)</t>
  </si>
  <si>
    <t>Total (42)</t>
  </si>
  <si>
    <t>April 7-9 Lithuanian top</t>
  </si>
  <si>
    <t>April 7-9</t>
  </si>
  <si>
    <t>Balandžio 7–9 d.</t>
  </si>
  <si>
    <t>Balandžio 7 – 9 d. Lietuvos kino teatruose rodytų filmų topas</t>
  </si>
  <si>
    <t>Mikė Pūkuotukas: Kraujas ir medus (Winnie the Pooh: Blood and Honey)</t>
  </si>
  <si>
    <t>Aš ir Jis. Tikra katastrofa (Beautiful disaster)</t>
  </si>
  <si>
    <t>Popiežiaus egzorcistas (Pope's Exorcist )</t>
  </si>
  <si>
    <t>Broliai Super Mario. Filmas (Super Mario Bros.)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</si>
</sst>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,##0_ ;[Red]\-#,##0\ "/>
  </numFmts>
  <fonts count="4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b/>
      <sz val="8"/>
      <name val="Calibri"/>
      <family val="2"/>
      <charset val="186"/>
      <scheme val="minor"/>
    </font>
    <font>
      <b/>
      <sz val="8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7"/>
      <color rgb="FF202124"/>
      <name val="Arial"/>
      <family val="2"/>
      <charset val="186"/>
    </font>
    <font>
      <b/>
      <sz val="16"/>
      <color rgb="FFFF0000"/>
      <name val="Verdana"/>
      <family val="2"/>
      <charset val="186"/>
    </font>
    <font>
      <b/>
      <i/>
      <sz val="7.5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8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3" fontId="13" fillId="0" borderId="0" xfId="23" applyNumberFormat="1" applyFont="1" applyAlignment="1">
      <alignment horizontal="center" vertical="center"/>
    </xf>
    <xf numFmtId="4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4" fontId="0" fillId="0" borderId="0" xfId="0" applyNumberFormat="1"/>
    <xf numFmtId="8" fontId="0" fillId="0" borderId="0" xfId="0" applyNumberFormat="1"/>
    <xf numFmtId="0" fontId="3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0" xfId="0" applyFont="1"/>
    <xf numFmtId="3" fontId="34" fillId="0" borderId="0" xfId="0" applyNumberFormat="1" applyFont="1"/>
    <xf numFmtId="4" fontId="33" fillId="0" borderId="0" xfId="0" applyNumberFormat="1" applyFont="1"/>
    <xf numFmtId="3" fontId="33" fillId="0" borderId="0" xfId="0" applyNumberFormat="1" applyFont="1"/>
    <xf numFmtId="6" fontId="34" fillId="0" borderId="0" xfId="0" applyNumberFormat="1" applyFont="1"/>
    <xf numFmtId="0" fontId="34" fillId="0" borderId="0" xfId="0" applyFont="1"/>
    <xf numFmtId="10" fontId="4" fillId="0" borderId="8" xfId="0" applyNumberFormat="1" applyFont="1" applyBorder="1" applyAlignment="1">
      <alignment horizontal="center" vertical="center"/>
    </xf>
    <xf numFmtId="4" fontId="34" fillId="0" borderId="0" xfId="0" applyNumberFormat="1" applyFont="1"/>
    <xf numFmtId="0" fontId="35" fillId="0" borderId="0" xfId="0" applyFont="1"/>
    <xf numFmtId="8" fontId="35" fillId="0" borderId="0" xfId="0" applyNumberFormat="1" applyFont="1"/>
    <xf numFmtId="0" fontId="36" fillId="0" borderId="0" xfId="0" applyFont="1"/>
    <xf numFmtId="8" fontId="36" fillId="0" borderId="0" xfId="0" applyNumberFormat="1" applyFont="1"/>
    <xf numFmtId="165" fontId="37" fillId="0" borderId="8" xfId="0" applyNumberFormat="1" applyFont="1" applyBorder="1" applyAlignment="1">
      <alignment horizontal="center" vertical="center" wrapText="1"/>
    </xf>
    <xf numFmtId="165" fontId="32" fillId="0" borderId="8" xfId="0" applyNumberFormat="1" applyFont="1" applyBorder="1" applyAlignment="1">
      <alignment horizontal="center" vertical="center" wrapText="1"/>
    </xf>
    <xf numFmtId="8" fontId="34" fillId="0" borderId="0" xfId="0" applyNumberFormat="1" applyFont="1"/>
    <xf numFmtId="0" fontId="38" fillId="0" borderId="7" xfId="0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0" xfId="0" applyFont="1"/>
    <xf numFmtId="3" fontId="40" fillId="0" borderId="0" xfId="0" applyNumberFormat="1" applyFont="1"/>
    <xf numFmtId="4" fontId="40" fillId="0" borderId="0" xfId="0" applyNumberFormat="1" applyFont="1"/>
    <xf numFmtId="6" fontId="40" fillId="0" borderId="0" xfId="0" applyNumberFormat="1" applyFont="1"/>
    <xf numFmtId="0" fontId="19" fillId="0" borderId="8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1" fillId="0" borderId="0" xfId="0" applyNumberFormat="1" applyFont="1"/>
    <xf numFmtId="10" fontId="4" fillId="0" borderId="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3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42" fillId="0" borderId="0" xfId="0" applyFont="1"/>
    <xf numFmtId="3" fontId="4" fillId="0" borderId="0" xfId="23" applyNumberFormat="1" applyFont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3" fontId="4" fillId="0" borderId="7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9" fillId="0" borderId="0" xfId="0" applyFont="1"/>
    <xf numFmtId="0" fontId="43" fillId="0" borderId="0" xfId="0" applyFont="1" applyAlignment="1">
      <alignment horizontal="center"/>
    </xf>
    <xf numFmtId="0" fontId="13" fillId="2" borderId="3" xfId="0" applyFont="1" applyFill="1" applyBorder="1" applyAlignment="1">
      <alignment vertical="center"/>
    </xf>
    <xf numFmtId="1" fontId="13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vertical="center" wrapText="1"/>
    </xf>
    <xf numFmtId="165" fontId="14" fillId="2" borderId="3" xfId="0" applyNumberFormat="1" applyFont="1" applyFill="1" applyBorder="1" applyAlignment="1">
      <alignment vertical="center" wrapText="1"/>
    </xf>
    <xf numFmtId="1" fontId="11" fillId="0" borderId="0" xfId="0" applyNumberFormat="1" applyFont="1"/>
    <xf numFmtId="0" fontId="13" fillId="2" borderId="4" xfId="0" applyFont="1" applyFill="1" applyBorder="1" applyAlignment="1">
      <alignment vertical="center"/>
    </xf>
    <xf numFmtId="1" fontId="13" fillId="2" borderId="4" xfId="0" applyNumberFormat="1" applyFont="1" applyFill="1" applyBorder="1" applyAlignment="1">
      <alignment vertical="center"/>
    </xf>
    <xf numFmtId="0" fontId="44" fillId="2" borderId="4" xfId="0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3" fontId="13" fillId="0" borderId="0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3" fontId="13" fillId="0" borderId="8" xfId="23" applyNumberFormat="1" applyFont="1" applyFill="1" applyBorder="1" applyAlignment="1">
      <alignment horizontal="center" vertical="center"/>
    </xf>
    <xf numFmtId="10" fontId="13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4" fillId="0" borderId="0" xfId="0" applyFont="1" applyFill="1"/>
    <xf numFmtId="3" fontId="4" fillId="0" borderId="0" xfId="0" applyNumberFormat="1" applyFont="1" applyFill="1" applyAlignment="1">
      <alignment horizontal="center" vertical="center"/>
    </xf>
    <xf numFmtId="3" fontId="34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/>
    <xf numFmtId="3" fontId="4" fillId="0" borderId="0" xfId="0" applyNumberFormat="1" applyFont="1" applyFill="1" applyBorder="1" applyAlignment="1">
      <alignment horizontal="center" vertical="center"/>
    </xf>
    <xf numFmtId="3" fontId="4" fillId="0" borderId="8" xfId="23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23" applyNumberFormat="1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108" Type="http://schemas.openxmlformats.org/officeDocument/2006/relationships/customXml" Target="../customXml/item2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ustomXml" Target="../customXml/item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92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93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9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63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64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70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71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72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73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74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7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76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77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78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79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8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81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83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84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85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86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87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88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8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90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12A2-0C39-48ED-8AE2-B0F4C9FD7F62}">
  <dimension ref="A1:X52"/>
  <sheetViews>
    <sheetView tabSelected="1" topLeftCell="A18" zoomScale="60" zoomScaleNormal="60" workbookViewId="0">
      <selection activeCell="AA33" sqref="AA33"/>
    </sheetView>
  </sheetViews>
  <sheetFormatPr defaultRowHeight="14.4"/>
  <cols>
    <col min="1" max="1" width="4.109375" customWidth="1"/>
    <col min="2" max="2" width="5.88671875" customWidth="1"/>
    <col min="3" max="3" width="29.44140625" customWidth="1"/>
    <col min="4" max="4" width="13.44140625" customWidth="1"/>
    <col min="5" max="5" width="14" customWidth="1"/>
    <col min="6" max="6" width="15.44140625" customWidth="1"/>
    <col min="7" max="7" width="12.44140625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</cols>
  <sheetData>
    <row r="1" spans="1:24" ht="19.8">
      <c r="A1" s="1"/>
      <c r="B1" s="1"/>
      <c r="C1" s="1"/>
      <c r="D1" s="132"/>
      <c r="E1" s="2" t="s">
        <v>1045</v>
      </c>
      <c r="F1" s="133"/>
      <c r="G1" s="2"/>
      <c r="H1" s="2"/>
      <c r="I1" s="2"/>
      <c r="J1" s="1"/>
      <c r="K1" s="1"/>
      <c r="L1" s="1"/>
      <c r="M1" s="1"/>
      <c r="N1" s="1"/>
      <c r="O1" s="1"/>
    </row>
    <row r="2" spans="1:24" ht="19.8">
      <c r="A2" s="1"/>
      <c r="B2" s="1"/>
      <c r="C2" s="1"/>
      <c r="D2" s="1"/>
      <c r="E2" s="2" t="s">
        <v>1048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4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4" s="1" customFormat="1" ht="15" customHeight="1">
      <c r="A5" s="134"/>
      <c r="B5" s="135"/>
      <c r="C5" s="136" t="s">
        <v>946</v>
      </c>
      <c r="D5" s="3"/>
      <c r="E5" s="137"/>
      <c r="F5" s="136" t="s">
        <v>946</v>
      </c>
      <c r="G5" s="3"/>
      <c r="H5" s="136" t="s">
        <v>946</v>
      </c>
      <c r="I5" s="74" t="s">
        <v>946</v>
      </c>
      <c r="J5" s="138" t="s">
        <v>946</v>
      </c>
      <c r="K5" s="138" t="s">
        <v>946</v>
      </c>
      <c r="L5" s="74" t="s">
        <v>946</v>
      </c>
      <c r="M5" s="136" t="s">
        <v>946</v>
      </c>
      <c r="N5" s="139" t="s">
        <v>946</v>
      </c>
      <c r="O5" s="136" t="s">
        <v>946</v>
      </c>
      <c r="Q5" s="26"/>
      <c r="X5" s="140"/>
    </row>
    <row r="6" spans="1:24" s="1" customFormat="1">
      <c r="A6" s="141"/>
      <c r="B6" s="142"/>
      <c r="C6" s="75" t="s">
        <v>2</v>
      </c>
      <c r="D6" s="4" t="s">
        <v>1046</v>
      </c>
      <c r="E6" s="4" t="s">
        <v>1026</v>
      </c>
      <c r="F6" s="75" t="s">
        <v>3</v>
      </c>
      <c r="G6" s="4" t="s">
        <v>1046</v>
      </c>
      <c r="H6" s="75" t="s">
        <v>4</v>
      </c>
      <c r="I6" s="75" t="s">
        <v>5</v>
      </c>
      <c r="J6" s="143" t="s">
        <v>6</v>
      </c>
      <c r="K6" s="143" t="s">
        <v>1000</v>
      </c>
      <c r="L6" s="75" t="s">
        <v>1001</v>
      </c>
      <c r="M6" s="75" t="s">
        <v>1002</v>
      </c>
      <c r="N6" s="144" t="s">
        <v>1003</v>
      </c>
      <c r="O6" s="75" t="s">
        <v>11</v>
      </c>
      <c r="X6" s="140"/>
    </row>
    <row r="7" spans="1:24" s="1" customFormat="1">
      <c r="A7" s="141"/>
      <c r="B7" s="142"/>
      <c r="C7" s="145"/>
      <c r="D7" s="4" t="s">
        <v>1004</v>
      </c>
      <c r="E7" s="146" t="s">
        <v>1004</v>
      </c>
      <c r="F7" s="145"/>
      <c r="G7" s="4" t="s">
        <v>15</v>
      </c>
      <c r="H7" s="145"/>
      <c r="I7" s="145"/>
      <c r="J7" s="147"/>
      <c r="K7" s="143" t="s">
        <v>1005</v>
      </c>
      <c r="L7" s="75" t="s">
        <v>1004</v>
      </c>
      <c r="M7" s="75" t="s">
        <v>15</v>
      </c>
      <c r="N7" s="144" t="s">
        <v>1006</v>
      </c>
      <c r="O7" s="145"/>
      <c r="X7" s="140"/>
    </row>
    <row r="8" spans="1:24" s="1" customFormat="1" ht="15" thickBot="1">
      <c r="A8" s="141"/>
      <c r="B8" s="142"/>
      <c r="C8" s="145"/>
      <c r="D8" s="4" t="s">
        <v>946</v>
      </c>
      <c r="E8" s="146" t="s">
        <v>946</v>
      </c>
      <c r="F8" s="145"/>
      <c r="G8" s="4" t="s">
        <v>946</v>
      </c>
      <c r="H8" s="145"/>
      <c r="I8" s="145"/>
      <c r="J8" s="147"/>
      <c r="K8" s="147"/>
      <c r="L8" s="75" t="s">
        <v>946</v>
      </c>
      <c r="M8" s="75"/>
      <c r="N8" s="144"/>
      <c r="O8" s="145"/>
      <c r="X8" s="140"/>
    </row>
    <row r="9" spans="1:24" s="1" customFormat="1" ht="15" customHeight="1">
      <c r="A9" s="134"/>
      <c r="B9" s="135"/>
      <c r="C9" s="136" t="s">
        <v>946</v>
      </c>
      <c r="D9" s="3"/>
      <c r="E9" s="137"/>
      <c r="F9" s="136" t="s">
        <v>946</v>
      </c>
      <c r="G9" s="3"/>
      <c r="H9" s="136" t="s">
        <v>946</v>
      </c>
      <c r="I9" s="74" t="s">
        <v>946</v>
      </c>
      <c r="J9" s="138" t="s">
        <v>946</v>
      </c>
      <c r="K9" s="138" t="s">
        <v>946</v>
      </c>
      <c r="L9" s="74" t="s">
        <v>946</v>
      </c>
      <c r="M9" s="136" t="s">
        <v>946</v>
      </c>
      <c r="N9" s="139" t="s">
        <v>946</v>
      </c>
      <c r="O9" s="136" t="s">
        <v>946</v>
      </c>
      <c r="Q9" s="26"/>
      <c r="X9" s="140"/>
    </row>
    <row r="10" spans="1:24" s="1" customFormat="1" ht="21.6">
      <c r="A10" s="141"/>
      <c r="B10" s="142"/>
      <c r="C10" s="75" t="s">
        <v>17</v>
      </c>
      <c r="D10" s="4" t="s">
        <v>1047</v>
      </c>
      <c r="E10" s="4" t="s">
        <v>1027</v>
      </c>
      <c r="F10" s="75" t="s">
        <v>18</v>
      </c>
      <c r="G10" s="4" t="s">
        <v>1047</v>
      </c>
      <c r="H10" s="75" t="s">
        <v>1007</v>
      </c>
      <c r="I10" s="75" t="s">
        <v>1008</v>
      </c>
      <c r="J10" s="143" t="s">
        <v>1009</v>
      </c>
      <c r="K10" s="143" t="s">
        <v>22</v>
      </c>
      <c r="L10" s="75" t="s">
        <v>1010</v>
      </c>
      <c r="M10" s="75" t="s">
        <v>1011</v>
      </c>
      <c r="N10" s="144" t="s">
        <v>25</v>
      </c>
      <c r="O10" s="75" t="s">
        <v>1012</v>
      </c>
      <c r="X10" s="140"/>
    </row>
    <row r="11" spans="1:24" s="1" customFormat="1">
      <c r="A11" s="141"/>
      <c r="B11" s="142"/>
      <c r="C11" s="145"/>
      <c r="D11" s="4" t="s">
        <v>1013</v>
      </c>
      <c r="E11" s="146" t="s">
        <v>1013</v>
      </c>
      <c r="F11" s="145"/>
      <c r="G11" s="4" t="s">
        <v>1014</v>
      </c>
      <c r="H11" s="145"/>
      <c r="I11" s="75" t="s">
        <v>1015</v>
      </c>
      <c r="J11" s="147"/>
      <c r="K11" s="143" t="s">
        <v>30</v>
      </c>
      <c r="L11" s="75" t="s">
        <v>1013</v>
      </c>
      <c r="M11" s="75" t="s">
        <v>1014</v>
      </c>
      <c r="N11" s="144" t="s">
        <v>33</v>
      </c>
      <c r="O11" s="145"/>
      <c r="X11" s="140"/>
    </row>
    <row r="12" spans="1:24" s="1" customFormat="1" ht="15" thickBot="1">
      <c r="A12" s="148"/>
      <c r="B12" s="149"/>
      <c r="C12" s="150"/>
      <c r="D12" s="5" t="s">
        <v>946</v>
      </c>
      <c r="E12" s="151" t="s">
        <v>946</v>
      </c>
      <c r="F12" s="150"/>
      <c r="G12" s="5" t="s">
        <v>946</v>
      </c>
      <c r="H12" s="150"/>
      <c r="I12" s="150" t="s">
        <v>946</v>
      </c>
      <c r="J12" s="152"/>
      <c r="K12" s="152"/>
      <c r="L12" s="76" t="s">
        <v>946</v>
      </c>
      <c r="M12" s="76" t="s">
        <v>946</v>
      </c>
      <c r="N12" s="153"/>
      <c r="O12" s="150"/>
      <c r="X12" s="140"/>
    </row>
    <row r="13" spans="1:24" ht="25.5" customHeight="1">
      <c r="A13" s="35">
        <v>1</v>
      </c>
      <c r="B13" s="86" t="s">
        <v>34</v>
      </c>
      <c r="C13" s="28" t="s">
        <v>1052</v>
      </c>
      <c r="D13" s="41">
        <v>55867.82</v>
      </c>
      <c r="E13" s="39" t="s">
        <v>36</v>
      </c>
      <c r="F13" s="39" t="s">
        <v>36</v>
      </c>
      <c r="G13" s="41">
        <v>9978</v>
      </c>
      <c r="H13" s="154">
        <v>189</v>
      </c>
      <c r="I13" s="39">
        <f>G13/H13</f>
        <v>52.793650793650791</v>
      </c>
      <c r="J13" s="154">
        <v>32</v>
      </c>
      <c r="K13" s="39">
        <v>1</v>
      </c>
      <c r="L13" s="41">
        <v>65051.839999999997</v>
      </c>
      <c r="M13" s="41">
        <v>11590</v>
      </c>
      <c r="N13" s="78">
        <v>45023</v>
      </c>
      <c r="O13" s="36" t="s">
        <v>825</v>
      </c>
      <c r="S13" s="125"/>
      <c r="T13" s="162"/>
      <c r="U13" s="163"/>
      <c r="V13" s="163"/>
    </row>
    <row r="14" spans="1:24" s="172" customFormat="1" ht="25.5" customHeight="1">
      <c r="A14" s="179">
        <v>2</v>
      </c>
      <c r="B14" s="86" t="s">
        <v>34</v>
      </c>
      <c r="C14" s="28" t="s">
        <v>1051</v>
      </c>
      <c r="D14" s="41">
        <v>25681.71</v>
      </c>
      <c r="E14" s="39" t="s">
        <v>36</v>
      </c>
      <c r="F14" s="39" t="s">
        <v>36</v>
      </c>
      <c r="G14" s="41">
        <v>3602</v>
      </c>
      <c r="H14" s="154">
        <v>66</v>
      </c>
      <c r="I14" s="39">
        <f t="shared" ref="I14:I22" si="0">G14/H14</f>
        <v>54.575757575757578</v>
      </c>
      <c r="J14" s="154">
        <v>14</v>
      </c>
      <c r="K14" s="39">
        <v>1</v>
      </c>
      <c r="L14" s="41">
        <v>30241.57</v>
      </c>
      <c r="M14" s="41">
        <v>4193</v>
      </c>
      <c r="N14" s="78">
        <v>45023</v>
      </c>
      <c r="O14" s="36" t="s">
        <v>39</v>
      </c>
      <c r="Q14" s="173"/>
      <c r="R14" s="176"/>
      <c r="S14" s="173"/>
      <c r="T14" s="174"/>
      <c r="U14" s="177"/>
      <c r="V14" s="177"/>
      <c r="W14" s="176"/>
    </row>
    <row r="15" spans="1:24" s="172" customFormat="1" ht="25.5" customHeight="1">
      <c r="A15" s="35">
        <v>3</v>
      </c>
      <c r="B15" s="35">
        <v>1</v>
      </c>
      <c r="C15" s="28" t="s">
        <v>1022</v>
      </c>
      <c r="D15" s="41">
        <v>22169.62</v>
      </c>
      <c r="E15" s="41">
        <v>63506.63</v>
      </c>
      <c r="F15" s="45">
        <f>(D15-E15)/E15</f>
        <v>-0.65090857442758332</v>
      </c>
      <c r="G15" s="41">
        <v>2769</v>
      </c>
      <c r="H15" s="39">
        <v>67</v>
      </c>
      <c r="I15" s="39">
        <f t="shared" si="0"/>
        <v>41.328358208955223</v>
      </c>
      <c r="J15" s="39">
        <v>10</v>
      </c>
      <c r="K15" s="39">
        <v>3</v>
      </c>
      <c r="L15" s="88">
        <v>250027.1</v>
      </c>
      <c r="M15" s="88">
        <v>34177</v>
      </c>
      <c r="N15" s="78">
        <v>45009</v>
      </c>
      <c r="O15" s="36" t="s">
        <v>48</v>
      </c>
      <c r="Q15" s="173"/>
      <c r="R15" s="176"/>
      <c r="S15" s="173"/>
      <c r="T15" s="174"/>
      <c r="U15" s="177"/>
      <c r="V15" s="177"/>
      <c r="W15" s="176"/>
    </row>
    <row r="16" spans="1:24" s="172" customFormat="1" ht="25.5" customHeight="1">
      <c r="A16" s="179">
        <v>4</v>
      </c>
      <c r="B16" s="86" t="s">
        <v>34</v>
      </c>
      <c r="C16" s="28" t="s">
        <v>1050</v>
      </c>
      <c r="D16" s="41">
        <v>9001.9699999999993</v>
      </c>
      <c r="E16" s="39" t="s">
        <v>36</v>
      </c>
      <c r="F16" s="39" t="s">
        <v>36</v>
      </c>
      <c r="G16" s="41">
        <v>1300</v>
      </c>
      <c r="H16" s="154">
        <v>59</v>
      </c>
      <c r="I16" s="39">
        <f t="shared" si="0"/>
        <v>22.033898305084747</v>
      </c>
      <c r="J16" s="154">
        <v>16</v>
      </c>
      <c r="K16" s="39">
        <v>1</v>
      </c>
      <c r="L16" s="41">
        <v>10659.67</v>
      </c>
      <c r="M16" s="41">
        <v>1535</v>
      </c>
      <c r="N16" s="78">
        <v>45023</v>
      </c>
      <c r="O16" s="36" t="s">
        <v>876</v>
      </c>
      <c r="Q16" s="173"/>
      <c r="R16" s="176"/>
      <c r="S16" s="173"/>
      <c r="T16" s="174"/>
      <c r="U16" s="186"/>
      <c r="V16" s="177"/>
      <c r="W16" s="176"/>
    </row>
    <row r="17" spans="1:24" s="172" customFormat="1" ht="25.95" customHeight="1">
      <c r="A17" s="35">
        <v>5</v>
      </c>
      <c r="B17" s="179">
        <v>2</v>
      </c>
      <c r="C17" s="180" t="s">
        <v>1043</v>
      </c>
      <c r="D17" s="178">
        <v>6601.74</v>
      </c>
      <c r="E17" s="178">
        <v>25512.01</v>
      </c>
      <c r="F17" s="181">
        <f>(D17-E17)/E17</f>
        <v>-0.74123011083799351</v>
      </c>
      <c r="G17" s="178">
        <v>970</v>
      </c>
      <c r="H17" s="182">
        <v>53</v>
      </c>
      <c r="I17" s="39">
        <f t="shared" si="0"/>
        <v>18.30188679245283</v>
      </c>
      <c r="J17" s="182">
        <v>10</v>
      </c>
      <c r="K17" s="183">
        <v>2</v>
      </c>
      <c r="L17" s="178">
        <v>40988.9</v>
      </c>
      <c r="M17" s="178">
        <v>5974</v>
      </c>
      <c r="N17" s="184">
        <v>45016</v>
      </c>
      <c r="O17" s="185" t="s">
        <v>825</v>
      </c>
      <c r="Q17" s="173"/>
      <c r="R17" s="176"/>
      <c r="S17" s="173"/>
      <c r="T17" s="174"/>
      <c r="U17" s="177"/>
      <c r="V17" s="177"/>
      <c r="W17" s="176"/>
    </row>
    <row r="18" spans="1:24" s="172" customFormat="1" ht="25.5" customHeight="1">
      <c r="A18" s="179">
        <v>6</v>
      </c>
      <c r="B18" s="179">
        <v>4</v>
      </c>
      <c r="C18" s="180" t="s">
        <v>1041</v>
      </c>
      <c r="D18" s="178">
        <v>4613.4799999999996</v>
      </c>
      <c r="E18" s="178">
        <v>16446.009999999998</v>
      </c>
      <c r="F18" s="181">
        <f>(D18-E18)/E18</f>
        <v>-0.71947724706478955</v>
      </c>
      <c r="G18" s="178">
        <v>675</v>
      </c>
      <c r="H18" s="182">
        <v>37</v>
      </c>
      <c r="I18" s="39">
        <f t="shared" si="0"/>
        <v>18.243243243243242</v>
      </c>
      <c r="J18" s="182">
        <v>9</v>
      </c>
      <c r="K18" s="183">
        <v>2</v>
      </c>
      <c r="L18" s="178">
        <v>26895.67</v>
      </c>
      <c r="M18" s="178">
        <v>4049</v>
      </c>
      <c r="N18" s="184">
        <v>45016</v>
      </c>
      <c r="O18" s="185" t="s">
        <v>39</v>
      </c>
      <c r="Q18" s="173"/>
      <c r="R18" s="176"/>
      <c r="S18" s="173"/>
      <c r="T18" s="174"/>
      <c r="U18" s="177"/>
      <c r="V18" s="177"/>
      <c r="W18" s="176"/>
    </row>
    <row r="19" spans="1:24" s="172" customFormat="1" ht="25.5" customHeight="1">
      <c r="A19" s="35">
        <v>7</v>
      </c>
      <c r="B19" s="179">
        <v>12</v>
      </c>
      <c r="C19" s="180" t="s">
        <v>986</v>
      </c>
      <c r="D19" s="178">
        <v>2339.19</v>
      </c>
      <c r="E19" s="178">
        <v>7451.01</v>
      </c>
      <c r="F19" s="181">
        <f>(D19-E19)/E19</f>
        <v>-0.68605732645641326</v>
      </c>
      <c r="G19" s="178">
        <v>313</v>
      </c>
      <c r="H19" s="183">
        <v>11</v>
      </c>
      <c r="I19" s="39">
        <f t="shared" si="0"/>
        <v>28.454545454545453</v>
      </c>
      <c r="J19" s="183">
        <v>5</v>
      </c>
      <c r="K19" s="183">
        <v>5</v>
      </c>
      <c r="L19" s="178">
        <v>117470.38</v>
      </c>
      <c r="M19" s="178">
        <v>16525</v>
      </c>
      <c r="N19" s="184">
        <v>44995</v>
      </c>
      <c r="O19" s="185" t="s">
        <v>825</v>
      </c>
      <c r="Q19" s="173"/>
      <c r="R19" s="176"/>
      <c r="S19" s="173"/>
      <c r="T19" s="174"/>
      <c r="U19" s="177"/>
      <c r="V19" s="177"/>
      <c r="W19" s="176"/>
    </row>
    <row r="20" spans="1:24" s="172" customFormat="1" ht="25.5" customHeight="1">
      <c r="A20" s="179">
        <v>8</v>
      </c>
      <c r="B20" s="179">
        <v>7</v>
      </c>
      <c r="C20" s="180" t="s">
        <v>968</v>
      </c>
      <c r="D20" s="178">
        <v>2199.34</v>
      </c>
      <c r="E20" s="178">
        <v>10534.669999999998</v>
      </c>
      <c r="F20" s="181">
        <f>(D20-E20)/E20</f>
        <v>-0.79122839158701697</v>
      </c>
      <c r="G20" s="178">
        <v>311</v>
      </c>
      <c r="H20" s="182">
        <v>17</v>
      </c>
      <c r="I20" s="39">
        <f t="shared" si="0"/>
        <v>18.294117647058822</v>
      </c>
      <c r="J20" s="182">
        <v>6</v>
      </c>
      <c r="K20" s="183">
        <v>6</v>
      </c>
      <c r="L20" s="178">
        <v>220518.96000000002</v>
      </c>
      <c r="M20" s="178">
        <v>34559</v>
      </c>
      <c r="N20" s="184">
        <v>44988</v>
      </c>
      <c r="O20" s="185" t="s">
        <v>969</v>
      </c>
      <c r="Q20" s="173"/>
      <c r="R20" s="176"/>
      <c r="S20" s="173"/>
      <c r="T20" s="174"/>
      <c r="U20" s="177"/>
      <c r="V20" s="177"/>
      <c r="W20" s="176"/>
    </row>
    <row r="21" spans="1:24" s="172" customFormat="1" ht="25.5" customHeight="1">
      <c r="A21" s="35">
        <v>9</v>
      </c>
      <c r="B21" s="179">
        <v>8</v>
      </c>
      <c r="C21" s="180" t="s">
        <v>997</v>
      </c>
      <c r="D21" s="178">
        <v>2001.23</v>
      </c>
      <c r="E21" s="178">
        <v>10188.77</v>
      </c>
      <c r="F21" s="181">
        <f>(D21-E21)/E21</f>
        <v>-0.80358473103230321</v>
      </c>
      <c r="G21" s="178">
        <v>433</v>
      </c>
      <c r="H21" s="183">
        <v>34</v>
      </c>
      <c r="I21" s="39">
        <f t="shared" si="0"/>
        <v>12.735294117647058</v>
      </c>
      <c r="J21" s="183">
        <v>8</v>
      </c>
      <c r="K21" s="183">
        <v>4</v>
      </c>
      <c r="L21" s="178">
        <v>59174.04</v>
      </c>
      <c r="M21" s="178">
        <v>10692</v>
      </c>
      <c r="N21" s="184">
        <v>45002</v>
      </c>
      <c r="O21" s="185" t="s">
        <v>48</v>
      </c>
      <c r="Q21" s="173"/>
      <c r="R21" s="176"/>
      <c r="S21" s="173"/>
      <c r="T21" s="174"/>
      <c r="U21" s="177"/>
      <c r="V21" s="177"/>
      <c r="W21" s="176"/>
    </row>
    <row r="22" spans="1:24" s="172" customFormat="1" ht="25.95" customHeight="1">
      <c r="A22" s="179">
        <v>10</v>
      </c>
      <c r="B22" s="179">
        <v>10</v>
      </c>
      <c r="C22" s="180" t="s">
        <v>961</v>
      </c>
      <c r="D22" s="178">
        <v>1817.61</v>
      </c>
      <c r="E22" s="178">
        <v>8264.2099999999991</v>
      </c>
      <c r="F22" s="181">
        <f>(D22-E22)/E22</f>
        <v>-0.78006246211071595</v>
      </c>
      <c r="G22" s="178">
        <v>256</v>
      </c>
      <c r="H22" s="183">
        <v>15</v>
      </c>
      <c r="I22" s="39">
        <f t="shared" si="0"/>
        <v>17.066666666666666</v>
      </c>
      <c r="J22" s="183">
        <v>6</v>
      </c>
      <c r="K22" s="183">
        <v>7</v>
      </c>
      <c r="L22" s="178">
        <v>120780.93</v>
      </c>
      <c r="M22" s="178">
        <v>18876</v>
      </c>
      <c r="N22" s="184">
        <v>44981</v>
      </c>
      <c r="O22" s="185" t="s">
        <v>944</v>
      </c>
      <c r="Q22" s="173"/>
      <c r="R22" s="176"/>
      <c r="S22" s="173"/>
      <c r="T22" s="174"/>
      <c r="U22" s="177"/>
      <c r="V22" s="177"/>
      <c r="W22" s="173"/>
      <c r="X22" s="176"/>
    </row>
    <row r="23" spans="1:24" ht="25.35" customHeight="1">
      <c r="A23" s="107"/>
      <c r="B23" s="107"/>
      <c r="C23" s="117" t="s">
        <v>53</v>
      </c>
      <c r="D23" s="108">
        <f>SUM(D13:D22)</f>
        <v>132293.71</v>
      </c>
      <c r="E23" s="108">
        <v>191271.8</v>
      </c>
      <c r="F23" s="109">
        <f>(D23-E23)/E23</f>
        <v>-0.30834702240476641</v>
      </c>
      <c r="G23" s="108">
        <f>SUM(G13:G22)</f>
        <v>20607</v>
      </c>
      <c r="H23" s="110"/>
      <c r="I23" s="110"/>
      <c r="J23" s="110"/>
      <c r="K23" s="110"/>
      <c r="L23" s="108"/>
      <c r="M23" s="108"/>
      <c r="N23" s="111"/>
      <c r="O23" s="112"/>
      <c r="U23" s="125"/>
      <c r="V23" s="122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122"/>
      <c r="X24" s="93"/>
    </row>
    <row r="25" spans="1:24" s="172" customFormat="1" ht="25.5" customHeight="1">
      <c r="A25" s="35">
        <v>11</v>
      </c>
      <c r="B25" s="179">
        <v>6</v>
      </c>
      <c r="C25" s="180" t="s">
        <v>924</v>
      </c>
      <c r="D25" s="178">
        <v>1810.11</v>
      </c>
      <c r="E25" s="178">
        <v>11794.32</v>
      </c>
      <c r="F25" s="181">
        <f>(D25-E25)/E25</f>
        <v>-0.84652697230531304</v>
      </c>
      <c r="G25" s="178">
        <v>377</v>
      </c>
      <c r="H25" s="183">
        <v>32</v>
      </c>
      <c r="I25" s="183">
        <f>G25/H25</f>
        <v>11.78125</v>
      </c>
      <c r="J25" s="183">
        <v>9</v>
      </c>
      <c r="K25" s="183">
        <v>10</v>
      </c>
      <c r="L25" s="178">
        <v>315601.14</v>
      </c>
      <c r="M25" s="178">
        <v>62478</v>
      </c>
      <c r="N25" s="184">
        <v>44960</v>
      </c>
      <c r="O25" s="185" t="s">
        <v>45</v>
      </c>
      <c r="Q25" s="173"/>
      <c r="R25" s="176"/>
      <c r="S25" s="173"/>
      <c r="T25" s="174"/>
      <c r="U25" s="177"/>
      <c r="V25" s="177"/>
      <c r="W25" s="173"/>
      <c r="X25" s="176"/>
    </row>
    <row r="26" spans="1:24" s="172" customFormat="1" ht="25.5" customHeight="1">
      <c r="A26" s="179">
        <v>12</v>
      </c>
      <c r="B26" s="179">
        <v>11</v>
      </c>
      <c r="C26" s="180" t="s">
        <v>836</v>
      </c>
      <c r="D26" s="178">
        <v>1329.81</v>
      </c>
      <c r="E26" s="178">
        <v>8058.37</v>
      </c>
      <c r="F26" s="181">
        <f>(D26-E26)/E26</f>
        <v>-0.83497779327581134</v>
      </c>
      <c r="G26" s="178">
        <v>252</v>
      </c>
      <c r="H26" s="183">
        <v>21</v>
      </c>
      <c r="I26" s="183">
        <f t="shared" ref="I26:I33" si="1">G26/H26</f>
        <v>12</v>
      </c>
      <c r="J26" s="183">
        <v>7</v>
      </c>
      <c r="K26" s="183">
        <v>16</v>
      </c>
      <c r="L26" s="178">
        <v>1037485.64</v>
      </c>
      <c r="M26" s="178">
        <v>192943</v>
      </c>
      <c r="N26" s="184" t="s">
        <v>857</v>
      </c>
      <c r="O26" s="185" t="s">
        <v>918</v>
      </c>
      <c r="Q26" s="173"/>
      <c r="R26" s="176"/>
      <c r="S26" s="173"/>
      <c r="T26" s="174"/>
      <c r="U26" s="177"/>
      <c r="V26" s="177"/>
      <c r="W26" s="173"/>
      <c r="X26" s="176"/>
    </row>
    <row r="27" spans="1:24" s="172" customFormat="1" ht="25.95" customHeight="1">
      <c r="A27" s="35">
        <v>13</v>
      </c>
      <c r="B27" s="179">
        <v>3</v>
      </c>
      <c r="C27" s="180" t="s">
        <v>1040</v>
      </c>
      <c r="D27" s="178">
        <v>1293.81</v>
      </c>
      <c r="E27" s="178">
        <v>22945.37</v>
      </c>
      <c r="F27" s="181">
        <f>(D27-E27)/E27</f>
        <v>-0.94361346101631827</v>
      </c>
      <c r="G27" s="178">
        <v>248</v>
      </c>
      <c r="H27" s="182">
        <v>42</v>
      </c>
      <c r="I27" s="183">
        <f t="shared" si="1"/>
        <v>5.9047619047619051</v>
      </c>
      <c r="J27" s="182">
        <v>11</v>
      </c>
      <c r="K27" s="182">
        <v>2</v>
      </c>
      <c r="L27" s="178">
        <v>26936.13</v>
      </c>
      <c r="M27" s="178">
        <v>5349</v>
      </c>
      <c r="N27" s="184">
        <v>45016</v>
      </c>
      <c r="O27" s="185" t="s">
        <v>789</v>
      </c>
      <c r="Q27" s="173"/>
      <c r="R27" s="176"/>
      <c r="S27" s="173"/>
      <c r="T27" s="174"/>
      <c r="U27" s="177"/>
      <c r="V27" s="177"/>
      <c r="W27" s="173"/>
      <c r="X27" s="176"/>
    </row>
    <row r="28" spans="1:24" s="172" customFormat="1" ht="25.95" customHeight="1">
      <c r="A28" s="179">
        <v>14</v>
      </c>
      <c r="B28" s="86" t="s">
        <v>34</v>
      </c>
      <c r="C28" s="28" t="s">
        <v>1049</v>
      </c>
      <c r="D28" s="41">
        <v>1173.1600000000001</v>
      </c>
      <c r="E28" s="39" t="s">
        <v>36</v>
      </c>
      <c r="F28" s="39" t="s">
        <v>36</v>
      </c>
      <c r="G28" s="41">
        <v>167</v>
      </c>
      <c r="H28" s="154">
        <v>13</v>
      </c>
      <c r="I28" s="183">
        <f t="shared" si="1"/>
        <v>12.846153846153847</v>
      </c>
      <c r="J28" s="154">
        <v>3</v>
      </c>
      <c r="K28" s="39">
        <v>1</v>
      </c>
      <c r="L28" s="41">
        <v>1173.1600000000001</v>
      </c>
      <c r="M28" s="41">
        <v>167</v>
      </c>
      <c r="N28" s="78">
        <v>45023</v>
      </c>
      <c r="O28" s="36" t="s">
        <v>789</v>
      </c>
      <c r="Q28" s="173"/>
      <c r="R28" s="176"/>
      <c r="S28" s="173"/>
      <c r="T28" s="174"/>
      <c r="U28" s="177"/>
      <c r="V28" s="177"/>
      <c r="W28" s="176"/>
    </row>
    <row r="29" spans="1:24" s="172" customFormat="1" ht="25.95" customHeight="1">
      <c r="A29" s="35">
        <v>15</v>
      </c>
      <c r="B29" s="179">
        <v>22</v>
      </c>
      <c r="C29" s="180" t="s">
        <v>967</v>
      </c>
      <c r="D29" s="178">
        <v>630.4</v>
      </c>
      <c r="E29" s="178">
        <v>1309.5999999999999</v>
      </c>
      <c r="F29" s="181">
        <f>(D29-E29)/E29</f>
        <v>-0.51863164324984723</v>
      </c>
      <c r="G29" s="178">
        <v>87</v>
      </c>
      <c r="H29" s="183">
        <v>3</v>
      </c>
      <c r="I29" s="183">
        <f t="shared" si="1"/>
        <v>29</v>
      </c>
      <c r="J29" s="183">
        <v>1</v>
      </c>
      <c r="K29" s="183">
        <v>6</v>
      </c>
      <c r="L29" s="178">
        <v>84666.79</v>
      </c>
      <c r="M29" s="178">
        <v>12370</v>
      </c>
      <c r="N29" s="184">
        <v>44988</v>
      </c>
      <c r="O29" s="185" t="s">
        <v>45</v>
      </c>
      <c r="S29" s="173"/>
      <c r="T29" s="174"/>
      <c r="U29" s="177"/>
      <c r="V29" s="177"/>
      <c r="W29" s="176"/>
    </row>
    <row r="30" spans="1:24" s="172" customFormat="1" ht="25.95" customHeight="1">
      <c r="A30" s="179">
        <v>16</v>
      </c>
      <c r="B30" s="179">
        <v>15</v>
      </c>
      <c r="C30" s="180" t="s">
        <v>945</v>
      </c>
      <c r="D30" s="178">
        <v>526.55999999999995</v>
      </c>
      <c r="E30" s="178">
        <v>3087.5</v>
      </c>
      <c r="F30" s="181">
        <f>(D30-E30)/E30</f>
        <v>-0.82945425101214576</v>
      </c>
      <c r="G30" s="178">
        <v>121</v>
      </c>
      <c r="H30" s="183">
        <v>3</v>
      </c>
      <c r="I30" s="183">
        <f t="shared" si="1"/>
        <v>40.333333333333336</v>
      </c>
      <c r="J30" s="183">
        <v>3</v>
      </c>
      <c r="K30" s="183">
        <v>8</v>
      </c>
      <c r="L30" s="178">
        <v>273188.44</v>
      </c>
      <c r="M30" s="178">
        <v>45791</v>
      </c>
      <c r="N30" s="184">
        <v>44973</v>
      </c>
      <c r="O30" s="185" t="s">
        <v>48</v>
      </c>
      <c r="Q30" s="187"/>
      <c r="R30" s="187"/>
      <c r="S30" s="173"/>
      <c r="T30" s="174"/>
      <c r="U30" s="186"/>
      <c r="V30" s="177"/>
      <c r="W30" s="176"/>
    </row>
    <row r="31" spans="1:24" s="172" customFormat="1" ht="25.5" customHeight="1">
      <c r="A31" s="35">
        <v>17</v>
      </c>
      <c r="B31" s="179">
        <v>18</v>
      </c>
      <c r="C31" s="180" t="s">
        <v>956</v>
      </c>
      <c r="D31" s="178">
        <v>335.35</v>
      </c>
      <c r="E31" s="178">
        <v>2197.39</v>
      </c>
      <c r="F31" s="181">
        <f>(D31-E31)/E31</f>
        <v>-0.8473871274557544</v>
      </c>
      <c r="G31" s="178">
        <v>72</v>
      </c>
      <c r="H31" s="183">
        <v>4</v>
      </c>
      <c r="I31" s="183">
        <f t="shared" si="1"/>
        <v>18</v>
      </c>
      <c r="J31" s="183">
        <v>4</v>
      </c>
      <c r="K31" s="183">
        <v>7</v>
      </c>
      <c r="L31" s="178">
        <v>70248.08</v>
      </c>
      <c r="M31" s="178">
        <v>14435</v>
      </c>
      <c r="N31" s="184">
        <v>44981</v>
      </c>
      <c r="O31" s="185" t="s">
        <v>876</v>
      </c>
      <c r="Q31" s="187"/>
      <c r="R31" s="187"/>
      <c r="S31" s="173"/>
      <c r="T31" s="174"/>
      <c r="U31" s="177"/>
      <c r="V31" s="177"/>
      <c r="W31" s="176"/>
    </row>
    <row r="32" spans="1:24" s="172" customFormat="1" ht="25.95" customHeight="1">
      <c r="A32" s="179">
        <v>18</v>
      </c>
      <c r="B32" s="179">
        <v>23</v>
      </c>
      <c r="C32" s="180" t="s">
        <v>850</v>
      </c>
      <c r="D32" s="178">
        <v>299.89</v>
      </c>
      <c r="E32" s="178">
        <v>1178.8599999999999</v>
      </c>
      <c r="F32" s="181">
        <f>(D32-E32)/E32</f>
        <v>-0.74561016575335493</v>
      </c>
      <c r="G32" s="178">
        <v>39</v>
      </c>
      <c r="H32" s="183">
        <v>3</v>
      </c>
      <c r="I32" s="183">
        <f t="shared" si="1"/>
        <v>13</v>
      </c>
      <c r="J32" s="183">
        <v>1</v>
      </c>
      <c r="K32" s="183">
        <v>17</v>
      </c>
      <c r="L32" s="178">
        <v>2674543.9900000002</v>
      </c>
      <c r="M32" s="178">
        <v>354034</v>
      </c>
      <c r="N32" s="184">
        <v>44911</v>
      </c>
      <c r="O32" s="185" t="s">
        <v>921</v>
      </c>
      <c r="S32" s="173"/>
      <c r="T32" s="174"/>
      <c r="U32" s="177"/>
      <c r="V32" s="175"/>
      <c r="W32" s="176"/>
    </row>
    <row r="33" spans="1:24" s="172" customFormat="1" ht="25.95" customHeight="1">
      <c r="A33" s="35">
        <v>19</v>
      </c>
      <c r="B33" s="179">
        <v>21</v>
      </c>
      <c r="C33" s="180" t="s">
        <v>977</v>
      </c>
      <c r="D33" s="178">
        <v>140</v>
      </c>
      <c r="E33" s="178">
        <v>1425.8</v>
      </c>
      <c r="F33" s="181">
        <f>(D33-E33)/E33</f>
        <v>-0.90180951045027358</v>
      </c>
      <c r="G33" s="178">
        <v>20</v>
      </c>
      <c r="H33" s="183">
        <v>1</v>
      </c>
      <c r="I33" s="183">
        <f t="shared" si="1"/>
        <v>20</v>
      </c>
      <c r="J33" s="183">
        <v>1</v>
      </c>
      <c r="K33" s="183" t="s">
        <v>36</v>
      </c>
      <c r="L33" s="178">
        <v>37670.180000000008</v>
      </c>
      <c r="M33" s="178">
        <v>6419</v>
      </c>
      <c r="N33" s="184">
        <v>44678</v>
      </c>
      <c r="O33" s="185" t="s">
        <v>876</v>
      </c>
      <c r="S33" s="173"/>
      <c r="T33" s="174"/>
      <c r="U33" s="175"/>
      <c r="V33" s="175"/>
      <c r="W33" s="176"/>
    </row>
    <row r="34" spans="1:24" s="172" customFormat="1" ht="25.5" customHeight="1">
      <c r="A34" s="179">
        <v>20</v>
      </c>
      <c r="B34" s="165">
        <v>26</v>
      </c>
      <c r="C34" s="166" t="s">
        <v>957</v>
      </c>
      <c r="D34" s="167">
        <v>73</v>
      </c>
      <c r="E34" s="167">
        <v>414</v>
      </c>
      <c r="F34" s="168">
        <f>(D34-E34)/E34</f>
        <v>-0.82367149758454106</v>
      </c>
      <c r="G34" s="167">
        <v>12</v>
      </c>
      <c r="H34" s="169" t="s">
        <v>36</v>
      </c>
      <c r="I34" s="169" t="s">
        <v>36</v>
      </c>
      <c r="J34" s="169">
        <v>1</v>
      </c>
      <c r="K34" s="169">
        <v>7</v>
      </c>
      <c r="L34" s="178">
        <v>22048</v>
      </c>
      <c r="M34" s="178">
        <v>3238</v>
      </c>
      <c r="N34" s="170">
        <v>44981</v>
      </c>
      <c r="O34" s="171" t="s">
        <v>65</v>
      </c>
      <c r="S34" s="173"/>
      <c r="T34" s="174"/>
      <c r="U34" s="177"/>
      <c r="V34" s="177"/>
      <c r="W34" s="176"/>
    </row>
    <row r="35" spans="1:24" ht="24.75" customHeight="1">
      <c r="A35" s="107"/>
      <c r="B35" s="107"/>
      <c r="C35" s="117" t="s">
        <v>69</v>
      </c>
      <c r="D35" s="108">
        <f>SUM(D23:D34)</f>
        <v>139905.79999999999</v>
      </c>
      <c r="E35" s="108">
        <v>228077.54</v>
      </c>
      <c r="F35" s="109">
        <f>(D35-E35)/E35</f>
        <v>-0.38658668451089051</v>
      </c>
      <c r="G35" s="108">
        <f>SUM(G23:G34)</f>
        <v>22002</v>
      </c>
      <c r="H35" s="110"/>
      <c r="I35" s="110"/>
      <c r="J35" s="110"/>
      <c r="K35" s="110"/>
      <c r="L35" s="108"/>
      <c r="M35" s="108"/>
      <c r="N35" s="111"/>
      <c r="O35" s="112"/>
      <c r="V35" s="122"/>
      <c r="W35" s="122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2"/>
      <c r="W36" s="122"/>
      <c r="X36" s="93"/>
    </row>
    <row r="37" spans="1:24" ht="25.5" customHeight="1">
      <c r="A37" s="35">
        <v>21</v>
      </c>
      <c r="B37" s="42" t="s">
        <v>36</v>
      </c>
      <c r="C37" s="28" t="s">
        <v>753</v>
      </c>
      <c r="D37" s="41">
        <v>29.6</v>
      </c>
      <c r="E37" s="39" t="s">
        <v>36</v>
      </c>
      <c r="F37" s="39" t="s">
        <v>36</v>
      </c>
      <c r="G37" s="41">
        <v>4</v>
      </c>
      <c r="H37" s="154">
        <v>1</v>
      </c>
      <c r="I37" s="39">
        <f>G37/H37</f>
        <v>4</v>
      </c>
      <c r="J37" s="154">
        <v>1</v>
      </c>
      <c r="K37" s="39" t="s">
        <v>36</v>
      </c>
      <c r="L37" s="41">
        <v>1005115.4900000001</v>
      </c>
      <c r="M37" s="41">
        <v>144273</v>
      </c>
      <c r="N37" s="78">
        <v>44848</v>
      </c>
      <c r="O37" s="36" t="s">
        <v>754</v>
      </c>
      <c r="S37" s="125"/>
      <c r="T37" s="162"/>
      <c r="U37" s="164"/>
      <c r="V37" s="164"/>
      <c r="W37" s="80"/>
    </row>
    <row r="38" spans="1:24" ht="25.5" customHeight="1">
      <c r="A38" s="179">
        <v>22</v>
      </c>
      <c r="B38" s="179">
        <v>13</v>
      </c>
      <c r="C38" s="180" t="s">
        <v>996</v>
      </c>
      <c r="D38" s="178">
        <v>19</v>
      </c>
      <c r="E38" s="178">
        <v>3442.25</v>
      </c>
      <c r="F38" s="181">
        <f>(D38-E38)/E38</f>
        <v>-0.99448035441934779</v>
      </c>
      <c r="G38" s="178">
        <v>3</v>
      </c>
      <c r="H38" s="183">
        <v>1</v>
      </c>
      <c r="I38" s="183">
        <f>G38/H38</f>
        <v>3</v>
      </c>
      <c r="J38" s="183">
        <v>1</v>
      </c>
      <c r="K38" s="183">
        <v>4</v>
      </c>
      <c r="L38" s="178">
        <v>45950.64</v>
      </c>
      <c r="M38" s="178">
        <v>7377</v>
      </c>
      <c r="N38" s="184">
        <v>45002</v>
      </c>
      <c r="O38" s="185" t="s">
        <v>45</v>
      </c>
      <c r="S38" s="125"/>
      <c r="T38" s="162"/>
      <c r="U38" s="164"/>
      <c r="V38" s="164"/>
      <c r="W38" s="80"/>
    </row>
    <row r="39" spans="1:24" ht="25.5" customHeight="1">
      <c r="A39" s="35">
        <v>23</v>
      </c>
      <c r="B39" s="188">
        <v>29</v>
      </c>
      <c r="C39" s="166" t="s">
        <v>971</v>
      </c>
      <c r="D39" s="167">
        <v>7</v>
      </c>
      <c r="E39" s="167">
        <v>334</v>
      </c>
      <c r="F39" s="168">
        <f>(D39-E39)/E39</f>
        <v>-0.97904191616766467</v>
      </c>
      <c r="G39" s="167">
        <v>2</v>
      </c>
      <c r="H39" s="169" t="s">
        <v>36</v>
      </c>
      <c r="I39" s="169" t="s">
        <v>36</v>
      </c>
      <c r="J39" s="167">
        <v>1</v>
      </c>
      <c r="K39" s="169">
        <v>6</v>
      </c>
      <c r="L39" s="178">
        <v>26461</v>
      </c>
      <c r="M39" s="178">
        <v>5628</v>
      </c>
      <c r="N39" s="170">
        <v>44988</v>
      </c>
      <c r="O39" s="171" t="s">
        <v>65</v>
      </c>
      <c r="S39" s="125"/>
      <c r="T39" s="162"/>
      <c r="U39" s="164"/>
      <c r="V39" s="164"/>
      <c r="W39" s="80"/>
    </row>
    <row r="40" spans="1:24" ht="25.5" customHeight="1">
      <c r="A40" s="179">
        <v>24</v>
      </c>
      <c r="B40" s="179">
        <v>42</v>
      </c>
      <c r="C40" s="180" t="s">
        <v>970</v>
      </c>
      <c r="D40" s="178">
        <v>4</v>
      </c>
      <c r="E40" s="178">
        <v>17.5</v>
      </c>
      <c r="F40" s="181">
        <f>(D40-E40)/E40</f>
        <v>-0.77142857142857146</v>
      </c>
      <c r="G40" s="178">
        <v>1</v>
      </c>
      <c r="H40" s="182">
        <v>1</v>
      </c>
      <c r="I40" s="183">
        <f>G40/H40</f>
        <v>1</v>
      </c>
      <c r="J40" s="182">
        <v>1</v>
      </c>
      <c r="K40" s="39" t="s">
        <v>36</v>
      </c>
      <c r="L40" s="178">
        <v>284.75</v>
      </c>
      <c r="M40" s="178">
        <v>58</v>
      </c>
      <c r="N40" s="184">
        <v>44988</v>
      </c>
      <c r="O40" s="185" t="s">
        <v>944</v>
      </c>
      <c r="S40" s="125"/>
      <c r="T40" s="162"/>
      <c r="U40" s="164"/>
      <c r="V40" s="164"/>
      <c r="W40" s="80"/>
    </row>
    <row r="41" spans="1:24" ht="25.5" customHeight="1">
      <c r="A41" s="35">
        <v>25</v>
      </c>
      <c r="B41" s="179">
        <v>19</v>
      </c>
      <c r="C41" s="180" t="s">
        <v>1042</v>
      </c>
      <c r="D41" s="178">
        <v>3.5</v>
      </c>
      <c r="E41" s="178">
        <v>1843.45</v>
      </c>
      <c r="F41" s="181">
        <f>(D41-E41)/E41</f>
        <v>-0.99810138598822862</v>
      </c>
      <c r="G41" s="178">
        <v>1</v>
      </c>
      <c r="H41" s="182">
        <v>1</v>
      </c>
      <c r="I41" s="183">
        <f>G41/H41</f>
        <v>1</v>
      </c>
      <c r="J41" s="182">
        <v>1</v>
      </c>
      <c r="K41" s="183">
        <v>2</v>
      </c>
      <c r="L41" s="178">
        <v>2396.62</v>
      </c>
      <c r="M41" s="178">
        <v>388</v>
      </c>
      <c r="N41" s="184">
        <v>45016</v>
      </c>
      <c r="O41" s="185" t="s">
        <v>50</v>
      </c>
      <c r="S41" s="125"/>
      <c r="T41" s="162"/>
      <c r="U41" s="164"/>
      <c r="V41" s="164"/>
      <c r="W41" s="80"/>
    </row>
    <row r="42" spans="1:24" ht="25.5" customHeight="1">
      <c r="A42" s="86"/>
      <c r="B42" s="86"/>
      <c r="C42" s="117" t="s">
        <v>276</v>
      </c>
      <c r="D42" s="108">
        <f>SUM(D35:D41)</f>
        <v>139968.9</v>
      </c>
      <c r="E42" s="110">
        <v>234102</v>
      </c>
      <c r="F42" s="109">
        <f>(D42-E42)/E42</f>
        <v>-0.40210292949227261</v>
      </c>
      <c r="G42" s="108">
        <f>SUM(G35:G41)</f>
        <v>22013</v>
      </c>
      <c r="H42" s="89"/>
      <c r="I42" s="89"/>
      <c r="J42" s="89"/>
      <c r="K42" s="89"/>
      <c r="L42" s="88" t="s">
        <v>946</v>
      </c>
      <c r="M42" s="88"/>
      <c r="N42" s="90"/>
      <c r="O42" s="91"/>
      <c r="T42" s="163"/>
      <c r="U42" s="164"/>
      <c r="V42" s="164"/>
      <c r="W42" s="122"/>
      <c r="X42" s="93"/>
    </row>
    <row r="43" spans="1:24">
      <c r="U43" s="125"/>
      <c r="V43" s="122"/>
      <c r="W43" s="122"/>
      <c r="X43" s="93"/>
    </row>
    <row r="44" spans="1:24" ht="21">
      <c r="C44" s="127"/>
      <c r="U44" s="125"/>
      <c r="V44" s="122"/>
      <c r="W44" s="122"/>
      <c r="X44" s="93"/>
    </row>
    <row r="45" spans="1:24">
      <c r="U45" s="125"/>
      <c r="V45" s="122"/>
      <c r="W45" s="122"/>
      <c r="X45" s="93"/>
    </row>
    <row r="46" spans="1:24">
      <c r="V46" s="122"/>
      <c r="W46" s="122"/>
    </row>
    <row r="47" spans="1:24">
      <c r="V47" s="122"/>
      <c r="W47" s="122"/>
    </row>
    <row r="48" spans="1:24">
      <c r="V48" s="122"/>
      <c r="W48" s="122"/>
    </row>
    <row r="49" spans="22:23">
      <c r="V49" s="122"/>
      <c r="W49" s="122"/>
    </row>
    <row r="50" spans="22:23">
      <c r="V50" s="122"/>
      <c r="W50" s="122"/>
    </row>
    <row r="51" spans="22:23">
      <c r="V51" s="122"/>
      <c r="W51" s="122"/>
    </row>
    <row r="52" spans="22:23">
      <c r="V52" s="122"/>
      <c r="W52" s="122"/>
    </row>
  </sheetData>
  <sortState xmlns:xlrd2="http://schemas.microsoft.com/office/spreadsheetml/2017/richdata2" ref="B13:O41">
    <sortCondition descending="1" ref="D13:D4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8D9D-6249-4C7F-B378-E00E6CCDCBF4}">
  <dimension ref="A1:AA67"/>
  <sheetViews>
    <sheetView topLeftCell="A17" zoomScale="60" zoomScaleNormal="60" workbookViewId="0">
      <selection activeCell="C44" sqref="C44:O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913</v>
      </c>
      <c r="F1" s="2"/>
      <c r="G1" s="2"/>
      <c r="H1" s="2"/>
      <c r="I1" s="2"/>
    </row>
    <row r="2" spans="1:25" ht="19.5" customHeight="1">
      <c r="E2" s="2" t="s">
        <v>912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>
      <c r="A6" s="159"/>
      <c r="B6" s="159"/>
      <c r="C6" s="156"/>
      <c r="D6" s="4" t="s">
        <v>914</v>
      </c>
      <c r="E6" s="4" t="s">
        <v>903</v>
      </c>
      <c r="F6" s="156"/>
      <c r="G6" s="4" t="s">
        <v>914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>
      <c r="A10" s="159"/>
      <c r="B10" s="159"/>
      <c r="C10" s="156"/>
      <c r="D10" s="4" t="s">
        <v>915</v>
      </c>
      <c r="E10" s="4" t="s">
        <v>904</v>
      </c>
      <c r="F10" s="156"/>
      <c r="G10" s="4" t="s">
        <v>915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7"/>
      <c r="V10" s="26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63625.29</v>
      </c>
      <c r="E13" s="88">
        <v>90687.37</v>
      </c>
      <c r="F13" s="98">
        <f>(D13-E13)/E13</f>
        <v>-0.29841068276651972</v>
      </c>
      <c r="G13" s="88">
        <v>7381</v>
      </c>
      <c r="H13" s="89">
        <v>88</v>
      </c>
      <c r="I13" s="89">
        <f t="shared" ref="I13:I22" si="0">G13/H13</f>
        <v>83.875</v>
      </c>
      <c r="J13" s="89">
        <v>18</v>
      </c>
      <c r="K13" s="89">
        <v>8</v>
      </c>
      <c r="L13" s="88">
        <v>2450750.12</v>
      </c>
      <c r="M13" s="88">
        <v>325502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122"/>
      <c r="Y13" s="123"/>
    </row>
    <row r="14" spans="1:25" s="97" customFormat="1" ht="25.35" customHeight="1">
      <c r="A14" s="86">
        <v>2</v>
      </c>
      <c r="B14" s="86" t="s">
        <v>34</v>
      </c>
      <c r="C14" s="28" t="s">
        <v>916</v>
      </c>
      <c r="D14" s="41">
        <v>53186.09</v>
      </c>
      <c r="E14" s="98" t="s">
        <v>36</v>
      </c>
      <c r="F14" s="98" t="s">
        <v>36</v>
      </c>
      <c r="G14" s="41">
        <v>7727</v>
      </c>
      <c r="H14" s="41">
        <v>114</v>
      </c>
      <c r="I14" s="89">
        <f t="shared" si="0"/>
        <v>67.780701754385959</v>
      </c>
      <c r="J14" s="41">
        <v>10</v>
      </c>
      <c r="K14" s="39">
        <v>1</v>
      </c>
      <c r="L14" s="41">
        <v>61174.28</v>
      </c>
      <c r="M14" s="41">
        <v>9004</v>
      </c>
      <c r="N14" s="78">
        <v>44960</v>
      </c>
      <c r="O14" s="36" t="s">
        <v>62</v>
      </c>
      <c r="P14" s="92"/>
      <c r="Q14" s="93"/>
      <c r="R14" s="99"/>
      <c r="S14" s="93"/>
      <c r="T14" s="120"/>
      <c r="U14" s="120"/>
      <c r="V14" s="122"/>
      <c r="W14" s="93"/>
      <c r="X14" s="122"/>
      <c r="Y14" s="123"/>
    </row>
    <row r="15" spans="1:25" s="97" customFormat="1" ht="25.35" customHeight="1">
      <c r="A15" s="86">
        <v>3</v>
      </c>
      <c r="B15" s="86" t="s">
        <v>34</v>
      </c>
      <c r="C15" s="87" t="s">
        <v>924</v>
      </c>
      <c r="D15" s="88">
        <v>49887.18</v>
      </c>
      <c r="E15" s="98" t="s">
        <v>36</v>
      </c>
      <c r="F15" s="98" t="s">
        <v>36</v>
      </c>
      <c r="G15" s="88">
        <v>9630</v>
      </c>
      <c r="H15" s="89">
        <v>134</v>
      </c>
      <c r="I15" s="89">
        <f t="shared" si="0"/>
        <v>71.865671641791039</v>
      </c>
      <c r="J15" s="89">
        <v>18</v>
      </c>
      <c r="K15" s="89">
        <v>1</v>
      </c>
      <c r="L15" s="88">
        <v>49887.18</v>
      </c>
      <c r="M15" s="88">
        <v>9630</v>
      </c>
      <c r="N15" s="90">
        <v>44960</v>
      </c>
      <c r="O15" s="91" t="s">
        <v>922</v>
      </c>
      <c r="P15" s="92"/>
      <c r="Q15" s="93"/>
      <c r="R15" s="99"/>
      <c r="S15" s="93"/>
      <c r="T15" s="120"/>
      <c r="U15" s="120"/>
      <c r="V15" s="122"/>
      <c r="W15" s="93"/>
      <c r="X15" s="122"/>
      <c r="Y15" s="123"/>
    </row>
    <row r="16" spans="1:25" s="97" customFormat="1" ht="25.35" customHeight="1">
      <c r="A16" s="86">
        <v>4</v>
      </c>
      <c r="B16" s="86">
        <v>2</v>
      </c>
      <c r="C16" s="87" t="s">
        <v>836</v>
      </c>
      <c r="D16" s="88">
        <v>31549.01</v>
      </c>
      <c r="E16" s="88">
        <v>57669.67</v>
      </c>
      <c r="F16" s="98">
        <f>(D16-E16)/E16</f>
        <v>-0.45293583264825343</v>
      </c>
      <c r="G16" s="88">
        <v>5484</v>
      </c>
      <c r="H16" s="89">
        <v>84</v>
      </c>
      <c r="I16" s="89">
        <f t="shared" si="0"/>
        <v>65.285714285714292</v>
      </c>
      <c r="J16" s="89">
        <v>18</v>
      </c>
      <c r="K16" s="89">
        <v>7</v>
      </c>
      <c r="L16" s="88">
        <v>854047.75</v>
      </c>
      <c r="M16" s="88">
        <v>159126</v>
      </c>
      <c r="N16" s="90" t="s">
        <v>857</v>
      </c>
      <c r="O16" s="91" t="s">
        <v>918</v>
      </c>
      <c r="P16" s="92"/>
      <c r="Q16" s="93"/>
      <c r="R16" s="99"/>
      <c r="S16" s="93"/>
      <c r="T16" s="120"/>
      <c r="U16" s="120"/>
      <c r="V16" s="122"/>
      <c r="W16" s="93"/>
      <c r="X16" s="122"/>
      <c r="Y16" s="123"/>
    </row>
    <row r="17" spans="1:27" s="97" customFormat="1" ht="25.35" customHeight="1">
      <c r="A17" s="86">
        <v>5</v>
      </c>
      <c r="B17" s="86">
        <v>3</v>
      </c>
      <c r="C17" s="87" t="s">
        <v>863</v>
      </c>
      <c r="D17" s="88">
        <v>18460.419999999998</v>
      </c>
      <c r="E17" s="88">
        <v>43833.06</v>
      </c>
      <c r="F17" s="98">
        <f>(D17-E17)/E17</f>
        <v>-0.57884710763975866</v>
      </c>
      <c r="G17" s="88">
        <v>2620</v>
      </c>
      <c r="H17" s="89">
        <v>48</v>
      </c>
      <c r="I17" s="89">
        <f t="shared" si="0"/>
        <v>54.583333333333336</v>
      </c>
      <c r="J17" s="89">
        <v>9</v>
      </c>
      <c r="K17" s="89">
        <v>6</v>
      </c>
      <c r="L17" s="88">
        <v>839962.76000000013</v>
      </c>
      <c r="M17" s="88">
        <v>125921</v>
      </c>
      <c r="N17" s="90">
        <v>44925</v>
      </c>
      <c r="O17" s="91" t="s">
        <v>314</v>
      </c>
      <c r="P17" s="92"/>
      <c r="Q17" s="93"/>
      <c r="R17" s="99"/>
      <c r="S17" s="93"/>
      <c r="T17" s="120"/>
      <c r="U17" s="120"/>
      <c r="V17" s="122"/>
      <c r="W17" s="93"/>
      <c r="X17" s="122"/>
      <c r="Y17" s="123"/>
    </row>
    <row r="18" spans="1:27" s="97" customFormat="1" ht="25.35" customHeight="1">
      <c r="A18" s="86">
        <v>6</v>
      </c>
      <c r="B18" s="86">
        <v>4</v>
      </c>
      <c r="C18" s="87" t="s">
        <v>908</v>
      </c>
      <c r="D18" s="88">
        <v>16452.509999999998</v>
      </c>
      <c r="E18" s="88">
        <v>25485.99</v>
      </c>
      <c r="F18" s="98">
        <f>(D18-E18)/E18</f>
        <v>-0.35444885601854204</v>
      </c>
      <c r="G18" s="88">
        <v>2286</v>
      </c>
      <c r="H18" s="89">
        <v>44</v>
      </c>
      <c r="I18" s="89">
        <f t="shared" si="0"/>
        <v>51.954545454545453</v>
      </c>
      <c r="J18" s="89">
        <v>11</v>
      </c>
      <c r="K18" s="89">
        <v>2</v>
      </c>
      <c r="L18" s="88">
        <v>53305.3</v>
      </c>
      <c r="M18" s="88">
        <v>7905</v>
      </c>
      <c r="N18" s="90">
        <v>44953</v>
      </c>
      <c r="O18" s="91" t="s">
        <v>48</v>
      </c>
      <c r="P18" s="92"/>
      <c r="Q18" s="93"/>
      <c r="R18" s="99"/>
      <c r="S18" s="93"/>
      <c r="T18" s="120"/>
      <c r="U18" s="120"/>
      <c r="V18" s="122"/>
      <c r="W18" s="93"/>
      <c r="X18" s="122"/>
      <c r="Y18" s="123"/>
    </row>
    <row r="19" spans="1:27" s="97" customFormat="1" ht="25.35" customHeight="1">
      <c r="A19" s="86">
        <v>7</v>
      </c>
      <c r="B19" s="86" t="s">
        <v>34</v>
      </c>
      <c r="C19" s="87" t="s">
        <v>919</v>
      </c>
      <c r="D19" s="88">
        <v>10685.61</v>
      </c>
      <c r="E19" s="98" t="s">
        <v>36</v>
      </c>
      <c r="F19" s="98" t="s">
        <v>36</v>
      </c>
      <c r="G19" s="88">
        <v>1633</v>
      </c>
      <c r="H19" s="89">
        <v>49</v>
      </c>
      <c r="I19" s="89">
        <f t="shared" si="0"/>
        <v>33.326530612244895</v>
      </c>
      <c r="J19" s="89">
        <v>18</v>
      </c>
      <c r="K19" s="89">
        <v>1</v>
      </c>
      <c r="L19" s="88">
        <v>10685.61</v>
      </c>
      <c r="M19" s="88">
        <v>1633</v>
      </c>
      <c r="N19" s="90">
        <v>44960</v>
      </c>
      <c r="O19" s="91" t="s">
        <v>41</v>
      </c>
      <c r="P19" s="92"/>
      <c r="Q19" s="93"/>
      <c r="R19" s="99"/>
      <c r="S19" s="93"/>
      <c r="T19" s="120"/>
      <c r="U19" s="120"/>
      <c r="V19" s="122"/>
      <c r="W19" s="93"/>
      <c r="X19" s="122"/>
      <c r="Y19" s="123"/>
    </row>
    <row r="20" spans="1:27" s="97" customFormat="1" ht="25.35" customHeight="1">
      <c r="A20" s="86">
        <v>8</v>
      </c>
      <c r="B20" s="86" t="s">
        <v>34</v>
      </c>
      <c r="C20" s="87" t="s">
        <v>917</v>
      </c>
      <c r="D20" s="88">
        <v>9832.33</v>
      </c>
      <c r="E20" s="98" t="s">
        <v>36</v>
      </c>
      <c r="F20" s="98" t="s">
        <v>36</v>
      </c>
      <c r="G20" s="88">
        <v>1458</v>
      </c>
      <c r="H20" s="89">
        <v>47</v>
      </c>
      <c r="I20" s="89">
        <f t="shared" si="0"/>
        <v>31.021276595744681</v>
      </c>
      <c r="J20" s="89">
        <v>13</v>
      </c>
      <c r="K20" s="89">
        <v>1</v>
      </c>
      <c r="L20" s="88">
        <v>9832.33</v>
      </c>
      <c r="M20" s="88">
        <v>1458</v>
      </c>
      <c r="N20" s="90">
        <v>44960</v>
      </c>
      <c r="O20" s="91" t="s">
        <v>918</v>
      </c>
      <c r="P20" s="92"/>
      <c r="Q20" s="93"/>
      <c r="R20" s="99"/>
      <c r="S20" s="93"/>
      <c r="V20" s="122"/>
      <c r="W20" s="93"/>
      <c r="X20" s="122"/>
      <c r="Y20" s="123"/>
    </row>
    <row r="21" spans="1:27" s="97" customFormat="1" ht="25.35" customHeight="1">
      <c r="A21" s="86">
        <v>9</v>
      </c>
      <c r="B21" s="86">
        <v>5</v>
      </c>
      <c r="C21" s="87" t="s">
        <v>900</v>
      </c>
      <c r="D21" s="88">
        <v>7966.67</v>
      </c>
      <c r="E21" s="88">
        <v>15736.94</v>
      </c>
      <c r="F21" s="98">
        <f>(D21-E21)/E21</f>
        <v>-0.49375990503871781</v>
      </c>
      <c r="G21" s="88">
        <v>1148</v>
      </c>
      <c r="H21" s="89">
        <v>19</v>
      </c>
      <c r="I21" s="89">
        <f t="shared" si="0"/>
        <v>60.421052631578945</v>
      </c>
      <c r="J21" s="89">
        <v>7</v>
      </c>
      <c r="K21" s="89">
        <v>3</v>
      </c>
      <c r="L21" s="88">
        <v>77436.479999999996</v>
      </c>
      <c r="M21" s="88">
        <v>11603</v>
      </c>
      <c r="N21" s="90">
        <v>44946</v>
      </c>
      <c r="O21" s="91" t="s">
        <v>920</v>
      </c>
      <c r="P21" s="92"/>
      <c r="Q21" s="93"/>
      <c r="R21" s="99"/>
      <c r="S21" s="93"/>
      <c r="V21" s="122"/>
      <c r="W21" s="93"/>
      <c r="X21" s="122"/>
      <c r="Y21" s="123"/>
    </row>
    <row r="22" spans="1:27" s="97" customFormat="1" ht="25.35" customHeight="1">
      <c r="A22" s="86">
        <v>10</v>
      </c>
      <c r="B22" s="86" t="s">
        <v>34</v>
      </c>
      <c r="C22" s="87" t="s">
        <v>923</v>
      </c>
      <c r="D22" s="88">
        <v>4320.84</v>
      </c>
      <c r="E22" s="98" t="s">
        <v>36</v>
      </c>
      <c r="F22" s="98" t="s">
        <v>36</v>
      </c>
      <c r="G22" s="88">
        <v>616</v>
      </c>
      <c r="H22" s="89">
        <v>38</v>
      </c>
      <c r="I22" s="89">
        <f t="shared" si="0"/>
        <v>16.210526315789473</v>
      </c>
      <c r="J22" s="89">
        <v>8</v>
      </c>
      <c r="K22" s="89">
        <v>1</v>
      </c>
      <c r="L22" s="88">
        <v>4320.84</v>
      </c>
      <c r="M22" s="88">
        <v>616</v>
      </c>
      <c r="N22" s="90">
        <v>44960</v>
      </c>
      <c r="O22" s="91" t="s">
        <v>39</v>
      </c>
      <c r="P22" s="92"/>
      <c r="Q22" s="93"/>
      <c r="R22" s="99"/>
      <c r="S22" s="93"/>
      <c r="V22" s="122"/>
      <c r="W22" s="93"/>
      <c r="X22" s="122"/>
      <c r="Y22" s="123"/>
    </row>
    <row r="23" spans="1:27" s="113" customFormat="1" ht="25.35" customHeight="1">
      <c r="A23" s="107"/>
      <c r="B23" s="107"/>
      <c r="C23" s="117" t="s">
        <v>53</v>
      </c>
      <c r="D23" s="108">
        <f>SUM(D13:D22)</f>
        <v>265965.95</v>
      </c>
      <c r="E23" s="108">
        <v>282397.21999999997</v>
      </c>
      <c r="F23" s="109">
        <f>(D23-E23)/E23</f>
        <v>-5.8184956636612647E-2</v>
      </c>
      <c r="G23" s="108">
        <f>SUM(G13:G22)</f>
        <v>39983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865</v>
      </c>
      <c r="D25" s="89">
        <v>3981.22</v>
      </c>
      <c r="E25" s="89">
        <v>10749.31</v>
      </c>
      <c r="F25" s="98">
        <f t="shared" ref="F25:F35" si="1">(D25-E25)/E25</f>
        <v>-0.62963018091393774</v>
      </c>
      <c r="G25" s="88">
        <v>780</v>
      </c>
      <c r="H25" s="89">
        <v>24</v>
      </c>
      <c r="I25" s="89">
        <f>G25/H25</f>
        <v>32.5</v>
      </c>
      <c r="J25" s="89">
        <v>10</v>
      </c>
      <c r="K25" s="89">
        <v>6</v>
      </c>
      <c r="L25" s="88">
        <v>146276.77000000002</v>
      </c>
      <c r="M25" s="88">
        <v>29506</v>
      </c>
      <c r="N25" s="90">
        <v>44925</v>
      </c>
      <c r="O25" s="91" t="s">
        <v>876</v>
      </c>
      <c r="P25" s="92"/>
      <c r="Q25" s="93"/>
      <c r="R25" s="99"/>
      <c r="S25" s="93"/>
      <c r="V25" s="122"/>
      <c r="W25" s="93"/>
      <c r="X25" s="122"/>
      <c r="Y25" s="123"/>
    </row>
    <row r="26" spans="1:27" s="97" customFormat="1" ht="25.35" customHeight="1">
      <c r="A26" s="86">
        <v>12</v>
      </c>
      <c r="B26" s="86">
        <v>9</v>
      </c>
      <c r="C26" s="87" t="s">
        <v>880</v>
      </c>
      <c r="D26" s="88">
        <v>3965</v>
      </c>
      <c r="E26" s="88">
        <v>8690</v>
      </c>
      <c r="F26" s="98">
        <f t="shared" si="1"/>
        <v>-0.54372842347525896</v>
      </c>
      <c r="G26" s="88">
        <v>750</v>
      </c>
      <c r="H26" s="89" t="s">
        <v>36</v>
      </c>
      <c r="I26" s="89" t="s">
        <v>36</v>
      </c>
      <c r="J26" s="89">
        <v>9</v>
      </c>
      <c r="K26" s="89">
        <v>4</v>
      </c>
      <c r="L26" s="88">
        <v>54902</v>
      </c>
      <c r="M26" s="88">
        <v>11336</v>
      </c>
      <c r="N26" s="90">
        <v>44939</v>
      </c>
      <c r="O26" s="91" t="s">
        <v>65</v>
      </c>
      <c r="P26" s="92"/>
      <c r="Q26" s="93"/>
      <c r="R26" s="99"/>
      <c r="S26" s="93"/>
      <c r="V26" s="122"/>
      <c r="W26" s="93"/>
      <c r="X26" s="122"/>
      <c r="Y26" s="123"/>
    </row>
    <row r="27" spans="1:27" s="97" customFormat="1" ht="25.35" customHeight="1">
      <c r="A27" s="86">
        <v>13</v>
      </c>
      <c r="B27" s="86">
        <v>8</v>
      </c>
      <c r="C27" s="87" t="s">
        <v>905</v>
      </c>
      <c r="D27" s="88">
        <v>3953.55</v>
      </c>
      <c r="E27" s="88">
        <v>8865.7199999999993</v>
      </c>
      <c r="F27" s="98">
        <f t="shared" si="1"/>
        <v>-0.55406329096790785</v>
      </c>
      <c r="G27" s="88">
        <v>625</v>
      </c>
      <c r="H27" s="89">
        <v>22</v>
      </c>
      <c r="I27" s="89">
        <f t="shared" ref="I27:I34" si="2">G27/H27</f>
        <v>28.40909090909091</v>
      </c>
      <c r="J27" s="89">
        <v>9</v>
      </c>
      <c r="K27" s="89">
        <v>2</v>
      </c>
      <c r="L27" s="88">
        <v>17428.03</v>
      </c>
      <c r="M27" s="88">
        <v>2801</v>
      </c>
      <c r="N27" s="90">
        <v>44953</v>
      </c>
      <c r="O27" s="91" t="s">
        <v>906</v>
      </c>
      <c r="P27" s="92"/>
      <c r="Q27" s="93"/>
      <c r="R27" s="99"/>
      <c r="S27" s="93"/>
      <c r="V27" s="122"/>
      <c r="W27" s="93"/>
      <c r="X27" s="122"/>
      <c r="Y27" s="123"/>
    </row>
    <row r="28" spans="1:27" s="97" customFormat="1" ht="25.35" customHeight="1">
      <c r="A28" s="86">
        <v>14</v>
      </c>
      <c r="B28" s="86">
        <v>10</v>
      </c>
      <c r="C28" s="87" t="s">
        <v>907</v>
      </c>
      <c r="D28" s="88">
        <v>3867.42</v>
      </c>
      <c r="E28" s="88">
        <v>8655.19</v>
      </c>
      <c r="F28" s="98">
        <f t="shared" si="1"/>
        <v>-0.55316752145244652</v>
      </c>
      <c r="G28" s="88">
        <v>594</v>
      </c>
      <c r="H28" s="89">
        <v>18</v>
      </c>
      <c r="I28" s="89">
        <f t="shared" si="2"/>
        <v>33</v>
      </c>
      <c r="J28" s="89">
        <v>7</v>
      </c>
      <c r="K28" s="89">
        <v>2</v>
      </c>
      <c r="L28" s="88">
        <v>20030.78</v>
      </c>
      <c r="M28" s="88">
        <v>3294</v>
      </c>
      <c r="N28" s="90">
        <v>44953</v>
      </c>
      <c r="O28" s="91" t="s">
        <v>48</v>
      </c>
      <c r="P28" s="92"/>
      <c r="Q28" s="93"/>
      <c r="R28" s="99"/>
      <c r="S28" s="93"/>
      <c r="V28" s="122"/>
      <c r="W28" s="93"/>
      <c r="X28" s="122"/>
      <c r="Y28" s="123"/>
    </row>
    <row r="29" spans="1:27" s="97" customFormat="1" ht="25.35" customHeight="1">
      <c r="A29" s="86">
        <v>15</v>
      </c>
      <c r="B29" s="86">
        <v>6</v>
      </c>
      <c r="C29" s="87" t="s">
        <v>897</v>
      </c>
      <c r="D29" s="88">
        <v>3712.42</v>
      </c>
      <c r="E29" s="88">
        <v>12023.97</v>
      </c>
      <c r="F29" s="98">
        <f t="shared" si="1"/>
        <v>-0.69124839799167825</v>
      </c>
      <c r="G29" s="88">
        <v>531</v>
      </c>
      <c r="H29" s="89">
        <v>14</v>
      </c>
      <c r="I29" s="89">
        <f t="shared" si="2"/>
        <v>37.928571428571431</v>
      </c>
      <c r="J29" s="89">
        <v>8</v>
      </c>
      <c r="K29" s="89">
        <v>3</v>
      </c>
      <c r="L29" s="88">
        <v>55838.729999999996</v>
      </c>
      <c r="M29" s="88">
        <v>8645</v>
      </c>
      <c r="N29" s="90">
        <v>44946</v>
      </c>
      <c r="O29" s="91" t="s">
        <v>898</v>
      </c>
      <c r="P29" s="92"/>
      <c r="Q29" s="93"/>
      <c r="R29" s="99"/>
      <c r="S29" s="93"/>
      <c r="V29" s="122"/>
      <c r="W29" s="93"/>
      <c r="X29" s="122"/>
      <c r="Y29" s="123"/>
    </row>
    <row r="30" spans="1:27" s="97" customFormat="1" ht="25.35" customHeight="1">
      <c r="A30" s="86">
        <v>16</v>
      </c>
      <c r="B30" s="86">
        <v>14</v>
      </c>
      <c r="C30" s="87" t="s">
        <v>873</v>
      </c>
      <c r="D30" s="88">
        <v>1456.22</v>
      </c>
      <c r="E30" s="88">
        <v>3434.32</v>
      </c>
      <c r="F30" s="98">
        <f t="shared" si="1"/>
        <v>-0.57598010668778687</v>
      </c>
      <c r="G30" s="88">
        <v>208</v>
      </c>
      <c r="H30" s="89">
        <v>8</v>
      </c>
      <c r="I30" s="89">
        <f t="shared" si="2"/>
        <v>26</v>
      </c>
      <c r="J30" s="89">
        <v>3</v>
      </c>
      <c r="K30" s="89">
        <v>5</v>
      </c>
      <c r="L30" s="88">
        <v>76143.009999999995</v>
      </c>
      <c r="M30" s="88">
        <v>11848</v>
      </c>
      <c r="N30" s="90" t="s">
        <v>874</v>
      </c>
      <c r="O30" s="91" t="s">
        <v>39</v>
      </c>
      <c r="P30" s="92"/>
      <c r="Q30" s="93"/>
      <c r="R30" s="99"/>
      <c r="S30" s="93"/>
      <c r="V30" s="122"/>
      <c r="W30" s="93"/>
      <c r="X30" s="122"/>
      <c r="Y30" s="123"/>
    </row>
    <row r="31" spans="1:27" s="97" customFormat="1" ht="25.35" customHeight="1">
      <c r="A31" s="86">
        <v>17</v>
      </c>
      <c r="B31" s="86">
        <v>24</v>
      </c>
      <c r="C31" s="87" t="s">
        <v>887</v>
      </c>
      <c r="D31" s="88">
        <v>1305.3</v>
      </c>
      <c r="E31" s="88">
        <v>104</v>
      </c>
      <c r="F31" s="98">
        <f t="shared" si="1"/>
        <v>11.550961538461538</v>
      </c>
      <c r="G31" s="88">
        <v>193</v>
      </c>
      <c r="H31" s="89">
        <v>5</v>
      </c>
      <c r="I31" s="89">
        <f t="shared" si="2"/>
        <v>38.6</v>
      </c>
      <c r="J31" s="89">
        <v>3</v>
      </c>
      <c r="K31" s="89">
        <v>4</v>
      </c>
      <c r="L31" s="88">
        <v>15116.44</v>
      </c>
      <c r="M31" s="88">
        <v>2434</v>
      </c>
      <c r="N31" s="90" t="s">
        <v>883</v>
      </c>
      <c r="O31" s="91" t="s">
        <v>81</v>
      </c>
      <c r="P31" s="92"/>
      <c r="Q31" s="93"/>
      <c r="R31" s="99"/>
      <c r="S31" s="93"/>
      <c r="V31" s="122"/>
      <c r="W31" s="93"/>
      <c r="X31" s="122"/>
      <c r="Y31" s="123"/>
    </row>
    <row r="32" spans="1:27" s="97" customFormat="1" ht="25.35" customHeight="1">
      <c r="A32" s="86">
        <v>18</v>
      </c>
      <c r="B32" s="86">
        <v>11</v>
      </c>
      <c r="C32" s="87" t="s">
        <v>911</v>
      </c>
      <c r="D32" s="88">
        <v>1249.73</v>
      </c>
      <c r="E32" s="88">
        <v>7736.04</v>
      </c>
      <c r="F32" s="98">
        <f t="shared" si="1"/>
        <v>-0.83845352402521178</v>
      </c>
      <c r="G32" s="88">
        <v>170</v>
      </c>
      <c r="H32" s="89">
        <v>4</v>
      </c>
      <c r="I32" s="89">
        <f t="shared" si="2"/>
        <v>42.5</v>
      </c>
      <c r="J32" s="89">
        <v>2</v>
      </c>
      <c r="K32" s="89">
        <v>2</v>
      </c>
      <c r="L32" s="88">
        <v>12655.05</v>
      </c>
      <c r="M32" s="88">
        <v>1963</v>
      </c>
      <c r="N32" s="90">
        <v>44953</v>
      </c>
      <c r="O32" s="91" t="s">
        <v>50</v>
      </c>
      <c r="P32" s="92"/>
      <c r="Q32" s="93"/>
      <c r="R32" s="99"/>
      <c r="S32" s="93"/>
      <c r="V32" s="122"/>
      <c r="W32" s="93"/>
      <c r="X32" s="122"/>
      <c r="Y32" s="123"/>
    </row>
    <row r="33" spans="1:27" s="97" customFormat="1" ht="25.35" customHeight="1">
      <c r="A33" s="86">
        <v>19</v>
      </c>
      <c r="B33" s="86">
        <v>15</v>
      </c>
      <c r="C33" s="87" t="s">
        <v>855</v>
      </c>
      <c r="D33" s="88">
        <v>1121.1600000000001</v>
      </c>
      <c r="E33" s="88">
        <v>3280.57</v>
      </c>
      <c r="F33" s="98">
        <f t="shared" si="1"/>
        <v>-0.6582423176460187</v>
      </c>
      <c r="G33" s="88">
        <v>166</v>
      </c>
      <c r="H33" s="89">
        <v>7</v>
      </c>
      <c r="I33" s="89">
        <f t="shared" si="2"/>
        <v>23.714285714285715</v>
      </c>
      <c r="J33" s="89">
        <v>5</v>
      </c>
      <c r="K33" s="89">
        <v>7</v>
      </c>
      <c r="L33" s="88">
        <v>170348.04</v>
      </c>
      <c r="M33" s="88">
        <v>26699</v>
      </c>
      <c r="N33" s="90">
        <v>44916</v>
      </c>
      <c r="O33" s="91" t="s">
        <v>39</v>
      </c>
      <c r="P33" s="92"/>
      <c r="Q33" s="93"/>
      <c r="R33" s="99"/>
      <c r="S33" s="93"/>
      <c r="V33" s="122"/>
      <c r="W33" s="93"/>
      <c r="X33" s="122"/>
      <c r="Y33" s="123"/>
    </row>
    <row r="34" spans="1:27" s="97" customFormat="1" ht="25.35" customHeight="1">
      <c r="A34" s="86">
        <v>20</v>
      </c>
      <c r="B34" s="86">
        <v>19</v>
      </c>
      <c r="C34" s="87" t="s">
        <v>909</v>
      </c>
      <c r="D34" s="88">
        <v>1048.7</v>
      </c>
      <c r="E34" s="88">
        <v>599.29999999999995</v>
      </c>
      <c r="F34" s="98">
        <f t="shared" si="1"/>
        <v>0.74987485399632925</v>
      </c>
      <c r="G34" s="88">
        <v>192</v>
      </c>
      <c r="H34" s="89">
        <v>4</v>
      </c>
      <c r="I34" s="89">
        <f t="shared" si="2"/>
        <v>48</v>
      </c>
      <c r="J34" s="89">
        <v>3</v>
      </c>
      <c r="K34" s="89">
        <v>3</v>
      </c>
      <c r="L34" s="88">
        <v>3163.5</v>
      </c>
      <c r="M34" s="88">
        <v>595</v>
      </c>
      <c r="N34" s="90">
        <v>44951</v>
      </c>
      <c r="O34" s="91" t="s">
        <v>910</v>
      </c>
      <c r="P34" s="92"/>
      <c r="Q34" s="93"/>
      <c r="R34" s="99"/>
      <c r="S34" s="93"/>
      <c r="V34" s="122"/>
      <c r="W34" s="93"/>
      <c r="X34" s="122"/>
      <c r="Y34" s="123"/>
    </row>
    <row r="35" spans="1:27" s="113" customFormat="1" ht="25.35" customHeight="1">
      <c r="A35" s="107"/>
      <c r="B35" s="107"/>
      <c r="C35" s="117" t="s">
        <v>69</v>
      </c>
      <c r="D35" s="108">
        <f>SUM(D23:D34)</f>
        <v>291626.66999999987</v>
      </c>
      <c r="E35" s="108">
        <v>310770.61</v>
      </c>
      <c r="F35" s="109">
        <f t="shared" si="1"/>
        <v>-6.1601513733876311E-2</v>
      </c>
      <c r="G35" s="108">
        <f>SUM(G23:G34)</f>
        <v>44192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86">
        <v>13</v>
      </c>
      <c r="C37" s="87" t="s">
        <v>875</v>
      </c>
      <c r="D37" s="88">
        <v>1019.7</v>
      </c>
      <c r="E37" s="88">
        <v>3493.86</v>
      </c>
      <c r="F37" s="98">
        <f>(D37-E37)/E37</f>
        <v>-0.70814514605622425</v>
      </c>
      <c r="G37" s="88">
        <v>149</v>
      </c>
      <c r="H37" s="89">
        <v>5</v>
      </c>
      <c r="I37" s="89">
        <f t="shared" ref="I37:I44" si="3">G37/H37</f>
        <v>29.8</v>
      </c>
      <c r="J37" s="89">
        <v>3</v>
      </c>
      <c r="K37" s="89">
        <v>5</v>
      </c>
      <c r="L37" s="88">
        <v>37518.939999999995</v>
      </c>
      <c r="M37" s="88">
        <v>6055</v>
      </c>
      <c r="N37" s="90" t="s">
        <v>874</v>
      </c>
      <c r="O37" s="91" t="s">
        <v>876</v>
      </c>
      <c r="P37" s="92"/>
      <c r="Q37" s="93"/>
      <c r="R37" s="99"/>
      <c r="S37" s="93"/>
      <c r="V37" s="122"/>
      <c r="W37" s="93"/>
      <c r="X37" s="122"/>
      <c r="Y37" s="123"/>
    </row>
    <row r="38" spans="1:27" s="97" customFormat="1" ht="25.35" customHeight="1">
      <c r="A38" s="86">
        <v>22</v>
      </c>
      <c r="B38" s="118">
        <v>18</v>
      </c>
      <c r="C38" s="87" t="s">
        <v>803</v>
      </c>
      <c r="D38" s="88">
        <v>706.5</v>
      </c>
      <c r="E38" s="88">
        <v>924.4</v>
      </c>
      <c r="F38" s="98">
        <f>(D38-E38)/E38</f>
        <v>-0.23572046733016008</v>
      </c>
      <c r="G38" s="88">
        <v>96</v>
      </c>
      <c r="H38" s="89">
        <v>2</v>
      </c>
      <c r="I38" s="89">
        <f t="shared" si="3"/>
        <v>48</v>
      </c>
      <c r="J38" s="89">
        <v>2</v>
      </c>
      <c r="K38" s="89">
        <v>12</v>
      </c>
      <c r="L38" s="88">
        <v>110426.9</v>
      </c>
      <c r="M38" s="88">
        <v>17574</v>
      </c>
      <c r="N38" s="90">
        <v>44883</v>
      </c>
      <c r="O38" s="91" t="s">
        <v>41</v>
      </c>
      <c r="P38" s="92"/>
      <c r="Q38" s="93"/>
      <c r="R38" s="99"/>
      <c r="S38" s="93"/>
      <c r="V38" s="122"/>
      <c r="W38" s="93"/>
      <c r="X38" s="122"/>
      <c r="Y38" s="123"/>
    </row>
    <row r="39" spans="1:27" s="97" customFormat="1" ht="25.35" customHeight="1">
      <c r="A39" s="86">
        <v>23</v>
      </c>
      <c r="B39" s="118">
        <v>17</v>
      </c>
      <c r="C39" s="87" t="s">
        <v>815</v>
      </c>
      <c r="D39" s="88">
        <v>570.33000000000004</v>
      </c>
      <c r="E39" s="88">
        <v>1090.5</v>
      </c>
      <c r="F39" s="98">
        <f>(D39-E39)/E39</f>
        <v>-0.47700137551581839</v>
      </c>
      <c r="G39" s="88">
        <v>120</v>
      </c>
      <c r="H39" s="89">
        <v>3</v>
      </c>
      <c r="I39" s="89">
        <f t="shared" si="3"/>
        <v>40</v>
      </c>
      <c r="J39" s="89">
        <v>1</v>
      </c>
      <c r="K39" s="89">
        <v>11</v>
      </c>
      <c r="L39" s="88">
        <v>136897.59</v>
      </c>
      <c r="M39" s="88">
        <v>26616</v>
      </c>
      <c r="N39" s="90">
        <v>44890</v>
      </c>
      <c r="O39" s="91" t="s">
        <v>921</v>
      </c>
      <c r="P39" s="92"/>
      <c r="Q39" s="93"/>
      <c r="R39" s="99"/>
      <c r="S39" s="93"/>
      <c r="V39" s="122"/>
      <c r="W39" s="93"/>
      <c r="X39" s="122"/>
      <c r="Y39" s="123"/>
    </row>
    <row r="40" spans="1:27" s="97" customFormat="1" ht="25.35" customHeight="1">
      <c r="A40" s="86">
        <v>24</v>
      </c>
      <c r="B40" s="118">
        <v>20</v>
      </c>
      <c r="C40" s="87" t="s">
        <v>753</v>
      </c>
      <c r="D40" s="88">
        <v>325.60000000000002</v>
      </c>
      <c r="E40" s="88">
        <v>456.5</v>
      </c>
      <c r="F40" s="98">
        <f>(D40-E40)/E40</f>
        <v>-0.2867469879518072</v>
      </c>
      <c r="G40" s="88">
        <v>46</v>
      </c>
      <c r="H40" s="89">
        <v>2</v>
      </c>
      <c r="I40" s="89">
        <f t="shared" si="3"/>
        <v>23</v>
      </c>
      <c r="J40" s="89">
        <v>1</v>
      </c>
      <c r="K40" s="89">
        <v>17</v>
      </c>
      <c r="L40" s="88">
        <v>1003188.7900000002</v>
      </c>
      <c r="M40" s="88">
        <v>143991</v>
      </c>
      <c r="N40" s="90">
        <v>44848</v>
      </c>
      <c r="O40" s="91" t="s">
        <v>754</v>
      </c>
      <c r="P40" s="92"/>
      <c r="Q40" s="93"/>
      <c r="R40" s="99"/>
      <c r="S40" s="93"/>
      <c r="V40" s="122"/>
      <c r="W40" s="93"/>
      <c r="X40" s="122"/>
      <c r="Y40" s="123"/>
    </row>
    <row r="41" spans="1:27" s="97" customFormat="1" ht="25.35" customHeight="1">
      <c r="A41" s="86">
        <v>25</v>
      </c>
      <c r="B41" s="121" t="s">
        <v>36</v>
      </c>
      <c r="C41" s="87" t="s">
        <v>845</v>
      </c>
      <c r="D41" s="88">
        <v>264.3</v>
      </c>
      <c r="E41" s="98" t="s">
        <v>36</v>
      </c>
      <c r="F41" s="98" t="s">
        <v>36</v>
      </c>
      <c r="G41" s="88">
        <v>38</v>
      </c>
      <c r="H41" s="89">
        <v>2</v>
      </c>
      <c r="I41" s="89">
        <f t="shared" si="3"/>
        <v>19</v>
      </c>
      <c r="J41" s="89">
        <v>1</v>
      </c>
      <c r="K41" s="89">
        <v>11</v>
      </c>
      <c r="L41" s="88">
        <v>11583.9</v>
      </c>
      <c r="M41" s="88">
        <v>2116</v>
      </c>
      <c r="N41" s="90">
        <v>44896</v>
      </c>
      <c r="O41" s="91" t="s">
        <v>482</v>
      </c>
      <c r="P41" s="92"/>
      <c r="Q41" s="93"/>
      <c r="R41" s="99"/>
      <c r="S41" s="93"/>
      <c r="V41" s="122"/>
      <c r="W41" s="93"/>
      <c r="X41" s="122"/>
      <c r="Y41" s="123"/>
    </row>
    <row r="42" spans="1:27" s="97" customFormat="1" ht="25.35" customHeight="1">
      <c r="A42" s="86">
        <v>26</v>
      </c>
      <c r="B42" s="86">
        <v>21</v>
      </c>
      <c r="C42" s="87" t="s">
        <v>849</v>
      </c>
      <c r="D42" s="88">
        <v>157.1</v>
      </c>
      <c r="E42" s="88">
        <v>168.5</v>
      </c>
      <c r="F42" s="98">
        <f>(D42-E42)/E42</f>
        <v>-6.7655786350148406E-2</v>
      </c>
      <c r="G42" s="88">
        <v>24</v>
      </c>
      <c r="H42" s="89">
        <v>3</v>
      </c>
      <c r="I42" s="89">
        <f t="shared" si="3"/>
        <v>8</v>
      </c>
      <c r="J42" s="89">
        <v>2</v>
      </c>
      <c r="K42" s="89">
        <v>8</v>
      </c>
      <c r="L42" s="88">
        <v>18501.769999999997</v>
      </c>
      <c r="M42" s="88">
        <v>3564</v>
      </c>
      <c r="N42" s="90">
        <v>44911</v>
      </c>
      <c r="O42" s="91" t="s">
        <v>799</v>
      </c>
      <c r="P42" s="92"/>
      <c r="Q42" s="93"/>
      <c r="R42" s="99"/>
      <c r="S42" s="93"/>
      <c r="V42" s="122"/>
      <c r="W42" s="93"/>
      <c r="X42" s="122"/>
      <c r="Y42" s="123"/>
    </row>
    <row r="43" spans="1:27" s="97" customFormat="1" ht="25.35" customHeight="1">
      <c r="A43" s="86">
        <v>27</v>
      </c>
      <c r="B43" s="121" t="s">
        <v>36</v>
      </c>
      <c r="C43" s="87" t="s">
        <v>872</v>
      </c>
      <c r="D43" s="88">
        <v>93.5</v>
      </c>
      <c r="E43" s="98" t="s">
        <v>36</v>
      </c>
      <c r="F43" s="98" t="s">
        <v>36</v>
      </c>
      <c r="G43" s="88">
        <v>16</v>
      </c>
      <c r="H43" s="89">
        <v>2</v>
      </c>
      <c r="I43" s="89">
        <f t="shared" si="3"/>
        <v>8</v>
      </c>
      <c r="J43" s="89">
        <v>2</v>
      </c>
      <c r="K43" s="89">
        <v>5</v>
      </c>
      <c r="L43" s="88">
        <v>2792.25</v>
      </c>
      <c r="M43" s="88">
        <v>497</v>
      </c>
      <c r="N43" s="90">
        <v>44932</v>
      </c>
      <c r="O43" s="91" t="s">
        <v>482</v>
      </c>
      <c r="P43" s="92"/>
      <c r="Q43" s="93"/>
      <c r="R43" s="99"/>
      <c r="S43" s="93"/>
      <c r="V43" s="122"/>
      <c r="W43" s="93"/>
      <c r="X43" s="122"/>
      <c r="Y43" s="123"/>
    </row>
    <row r="44" spans="1:27" s="97" customFormat="1" ht="25.35" customHeight="1">
      <c r="A44" s="86">
        <v>28</v>
      </c>
      <c r="B44" s="121" t="s">
        <v>36</v>
      </c>
      <c r="C44" s="28" t="s">
        <v>720</v>
      </c>
      <c r="D44" s="41">
        <v>46.5</v>
      </c>
      <c r="E44" s="98" t="s">
        <v>36</v>
      </c>
      <c r="F44" s="98" t="s">
        <v>36</v>
      </c>
      <c r="G44" s="41">
        <v>9</v>
      </c>
      <c r="H44" s="39">
        <v>1</v>
      </c>
      <c r="I44" s="89">
        <f t="shared" si="3"/>
        <v>9</v>
      </c>
      <c r="J44" s="39">
        <v>1</v>
      </c>
      <c r="K44" s="98" t="s">
        <v>36</v>
      </c>
      <c r="L44" s="41">
        <v>3398.27</v>
      </c>
      <c r="M44" s="41">
        <v>779</v>
      </c>
      <c r="N44" s="37">
        <v>44827</v>
      </c>
      <c r="O44" s="36" t="s">
        <v>81</v>
      </c>
      <c r="P44" s="92"/>
      <c r="Q44" s="93"/>
      <c r="R44" s="99"/>
      <c r="S44" s="93"/>
      <c r="V44" s="122"/>
      <c r="W44" s="93"/>
      <c r="X44" s="122"/>
      <c r="Y44" s="123"/>
    </row>
    <row r="45" spans="1:27" s="97" customFormat="1" ht="25.35" customHeight="1">
      <c r="A45" s="86"/>
      <c r="B45" s="86"/>
      <c r="C45" s="117" t="s">
        <v>123</v>
      </c>
      <c r="D45" s="108">
        <f>SUM(D35:D44)</f>
        <v>294810.19999999984</v>
      </c>
      <c r="E45" s="110">
        <v>311284.81</v>
      </c>
      <c r="F45" s="109">
        <f>(D45-E45)/E45</f>
        <v>-5.2924554847376459E-2</v>
      </c>
      <c r="G45" s="108">
        <f>SUM(G35:G44)</f>
        <v>44690</v>
      </c>
      <c r="H45" s="89"/>
      <c r="I45" s="89"/>
      <c r="J45" s="89"/>
      <c r="K45" s="89"/>
      <c r="L45" s="88"/>
      <c r="M45" s="88"/>
      <c r="N45" s="90"/>
      <c r="O45" s="91"/>
      <c r="T45" s="1"/>
      <c r="U45" s="1"/>
      <c r="V45" s="1"/>
      <c r="W45" s="93"/>
    </row>
    <row r="46" spans="1:27" ht="25.35" customHeight="1">
      <c r="W46" s="32"/>
    </row>
    <row r="47" spans="1:27" ht="14.1" customHeight="1"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sheetPr codeName="Sheet88"/>
  <dimension ref="A1:Z64"/>
  <sheetViews>
    <sheetView topLeftCell="A16" zoomScale="60" zoomScaleNormal="60" workbookViewId="0">
      <selection activeCell="C32" sqref="C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4.88671875" style="1" customWidth="1"/>
    <col min="26" max="16384" width="8.88671875" style="1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505</v>
      </c>
      <c r="E6" s="4" t="s">
        <v>513</v>
      </c>
      <c r="F6" s="156"/>
      <c r="G6" s="4" t="s">
        <v>505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</row>
    <row r="10" spans="1:26" ht="21.6">
      <c r="A10" s="159"/>
      <c r="B10" s="159"/>
      <c r="C10" s="156"/>
      <c r="D10" s="75" t="s">
        <v>506</v>
      </c>
      <c r="E10" s="75" t="s">
        <v>514</v>
      </c>
      <c r="F10" s="156"/>
      <c r="G10" s="75" t="s">
        <v>506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469</v>
      </c>
      <c r="D13" s="41">
        <v>15357.15</v>
      </c>
      <c r="E13" s="39" t="s">
        <v>36</v>
      </c>
      <c r="F13" s="39" t="s">
        <v>36</v>
      </c>
      <c r="G13" s="41">
        <v>2349</v>
      </c>
      <c r="H13" s="39">
        <v>104</v>
      </c>
      <c r="I13" s="39">
        <f t="shared" ref="I13:I20" si="0">G13/H13</f>
        <v>22.58653846153846</v>
      </c>
      <c r="J13" s="39">
        <v>15</v>
      </c>
      <c r="K13" s="39">
        <v>1</v>
      </c>
      <c r="L13" s="41">
        <v>18792.3</v>
      </c>
      <c r="M13" s="41">
        <v>2846</v>
      </c>
      <c r="N13" s="37">
        <v>44330</v>
      </c>
      <c r="O13" s="36" t="s">
        <v>48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2</v>
      </c>
      <c r="C14" s="47" t="s">
        <v>239</v>
      </c>
      <c r="D14" s="41">
        <v>10138.94</v>
      </c>
      <c r="E14" s="39">
        <v>17548.689999999999</v>
      </c>
      <c r="F14" s="45">
        <f>(D14-E14)/E14</f>
        <v>-0.4222394947998967</v>
      </c>
      <c r="G14" s="41">
        <v>2098</v>
      </c>
      <c r="H14" s="39">
        <v>124</v>
      </c>
      <c r="I14" s="39">
        <f t="shared" si="0"/>
        <v>16.919354838709676</v>
      </c>
      <c r="J14" s="39">
        <v>9</v>
      </c>
      <c r="K14" s="39">
        <v>2</v>
      </c>
      <c r="L14" s="41">
        <v>33413.300000000003</v>
      </c>
      <c r="M14" s="41">
        <v>6811</v>
      </c>
      <c r="N14" s="37">
        <v>44323</v>
      </c>
      <c r="O14" s="36" t="s">
        <v>45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1</v>
      </c>
      <c r="C15" s="58" t="s">
        <v>493</v>
      </c>
      <c r="D15" s="41">
        <v>9826.1299999999992</v>
      </c>
      <c r="E15" s="39">
        <v>20157.14</v>
      </c>
      <c r="F15" s="45">
        <f>(D15-E15)/E15</f>
        <v>-0.51252360205862546</v>
      </c>
      <c r="G15" s="41">
        <v>1387</v>
      </c>
      <c r="H15" s="30">
        <v>75</v>
      </c>
      <c r="I15" s="39">
        <f t="shared" si="0"/>
        <v>18.493333333333332</v>
      </c>
      <c r="J15" s="39">
        <v>9</v>
      </c>
      <c r="K15" s="39">
        <v>2</v>
      </c>
      <c r="L15" s="41">
        <v>36213.75</v>
      </c>
      <c r="M15" s="41">
        <v>5145</v>
      </c>
      <c r="N15" s="37">
        <v>44323</v>
      </c>
      <c r="O15" s="44" t="s">
        <v>39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5</v>
      </c>
      <c r="C16" s="49" t="s">
        <v>395</v>
      </c>
      <c r="D16" s="41">
        <v>4717.62</v>
      </c>
      <c r="E16" s="39">
        <v>8126.98</v>
      </c>
      <c r="F16" s="45">
        <f>(D16-E16)/E16</f>
        <v>-0.41951130678308546</v>
      </c>
      <c r="G16" s="41">
        <v>933</v>
      </c>
      <c r="H16" s="30">
        <v>83</v>
      </c>
      <c r="I16" s="39">
        <f t="shared" si="0"/>
        <v>11.240963855421686</v>
      </c>
      <c r="J16" s="39">
        <v>14</v>
      </c>
      <c r="K16" s="39">
        <v>3</v>
      </c>
      <c r="L16" s="41">
        <v>34240</v>
      </c>
      <c r="M16" s="41">
        <v>7099</v>
      </c>
      <c r="N16" s="37">
        <v>44316</v>
      </c>
      <c r="O16" s="36" t="s">
        <v>41</v>
      </c>
      <c r="P16" s="33"/>
      <c r="Q16" s="54"/>
      <c r="R16" s="54"/>
      <c r="S16" s="54"/>
      <c r="T16" s="54"/>
      <c r="U16" s="54"/>
      <c r="V16" s="55"/>
      <c r="W16" s="55"/>
      <c r="X16" s="57"/>
      <c r="Y16" s="56"/>
      <c r="Z16" s="32"/>
    </row>
    <row r="17" spans="1:26" ht="25.35" customHeight="1">
      <c r="A17" s="35">
        <v>5</v>
      </c>
      <c r="B17" s="35">
        <v>3</v>
      </c>
      <c r="C17" s="47" t="s">
        <v>471</v>
      </c>
      <c r="D17" s="41">
        <v>4282.87</v>
      </c>
      <c r="E17" s="39">
        <v>10786.98</v>
      </c>
      <c r="F17" s="45">
        <f>(D17-E17)/E17</f>
        <v>-0.60295930835136435</v>
      </c>
      <c r="G17" s="41">
        <v>692</v>
      </c>
      <c r="H17" s="39">
        <v>55</v>
      </c>
      <c r="I17" s="39">
        <f t="shared" si="0"/>
        <v>12.581818181818182</v>
      </c>
      <c r="J17" s="39">
        <v>8</v>
      </c>
      <c r="K17" s="39">
        <v>2</v>
      </c>
      <c r="L17" s="41">
        <v>18098.14</v>
      </c>
      <c r="M17" s="41">
        <v>2986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7"/>
      <c r="Y17" s="54"/>
      <c r="Z17" s="32"/>
    </row>
    <row r="18" spans="1:26" ht="25.35" customHeight="1">
      <c r="A18" s="35">
        <v>6</v>
      </c>
      <c r="B18" s="35" t="s">
        <v>34</v>
      </c>
      <c r="C18" s="47" t="s">
        <v>502</v>
      </c>
      <c r="D18" s="41">
        <v>4036.25</v>
      </c>
      <c r="E18" s="39" t="s">
        <v>36</v>
      </c>
      <c r="F18" s="39" t="s">
        <v>36</v>
      </c>
      <c r="G18" s="41">
        <v>644</v>
      </c>
      <c r="H18" s="39">
        <v>86</v>
      </c>
      <c r="I18" s="39">
        <f t="shared" si="0"/>
        <v>7.4883720930232558</v>
      </c>
      <c r="J18" s="39">
        <v>11</v>
      </c>
      <c r="K18" s="39">
        <v>1</v>
      </c>
      <c r="L18" s="41">
        <v>4036.25</v>
      </c>
      <c r="M18" s="41">
        <v>644</v>
      </c>
      <c r="N18" s="37">
        <v>44330</v>
      </c>
      <c r="O18" s="36" t="s">
        <v>45</v>
      </c>
      <c r="P18" s="33"/>
      <c r="Q18" s="54"/>
      <c r="R18" s="54"/>
      <c r="S18" s="54"/>
      <c r="T18" s="54"/>
      <c r="U18" s="54"/>
      <c r="V18" s="54"/>
      <c r="W18" s="55"/>
      <c r="X18" s="56"/>
      <c r="Y18" s="56"/>
      <c r="Z18" s="32"/>
    </row>
    <row r="19" spans="1:26" ht="25.35" customHeight="1">
      <c r="A19" s="35">
        <v>7</v>
      </c>
      <c r="B19" s="35">
        <v>4</v>
      </c>
      <c r="C19" s="51" t="s">
        <v>110</v>
      </c>
      <c r="D19" s="41">
        <v>2917.5</v>
      </c>
      <c r="E19" s="39">
        <v>10253.25</v>
      </c>
      <c r="F19" s="45">
        <f>(D19-E19)/E19</f>
        <v>-0.7154560749030795</v>
      </c>
      <c r="G19" s="41">
        <v>498</v>
      </c>
      <c r="H19" s="39">
        <v>47</v>
      </c>
      <c r="I19" s="39">
        <f t="shared" si="0"/>
        <v>10.595744680851064</v>
      </c>
      <c r="J19" s="39">
        <v>12</v>
      </c>
      <c r="K19" s="39">
        <v>2</v>
      </c>
      <c r="L19" s="41">
        <v>16558</v>
      </c>
      <c r="M19" s="41">
        <v>2839</v>
      </c>
      <c r="N19" s="37">
        <v>44323</v>
      </c>
      <c r="O19" s="36" t="s">
        <v>41</v>
      </c>
      <c r="P19" s="33"/>
      <c r="Q19" s="54"/>
      <c r="R19" s="54"/>
      <c r="S19" s="54"/>
      <c r="T19" s="54"/>
      <c r="U19" s="54"/>
      <c r="V19" s="54"/>
      <c r="W19" s="55"/>
      <c r="X19" s="56"/>
      <c r="Y19" s="54"/>
      <c r="Z19" s="32"/>
    </row>
    <row r="20" spans="1:26" ht="25.35" customHeight="1">
      <c r="A20" s="35">
        <v>8</v>
      </c>
      <c r="B20" s="35" t="s">
        <v>34</v>
      </c>
      <c r="C20" s="47" t="s">
        <v>508</v>
      </c>
      <c r="D20" s="41">
        <v>2874.95</v>
      </c>
      <c r="E20" s="39" t="s">
        <v>36</v>
      </c>
      <c r="F20" s="39" t="s">
        <v>36</v>
      </c>
      <c r="G20" s="41">
        <v>479</v>
      </c>
      <c r="H20" s="39">
        <v>67</v>
      </c>
      <c r="I20" s="39">
        <f t="shared" si="0"/>
        <v>7.1492537313432836</v>
      </c>
      <c r="J20" s="39">
        <v>13</v>
      </c>
      <c r="K20" s="39">
        <v>1</v>
      </c>
      <c r="L20" s="41">
        <v>2874.95</v>
      </c>
      <c r="M20" s="41">
        <v>479</v>
      </c>
      <c r="N20" s="37">
        <v>44330</v>
      </c>
      <c r="O20" s="36" t="s">
        <v>48</v>
      </c>
      <c r="P20" s="33"/>
      <c r="R20" s="38"/>
      <c r="T20" s="33"/>
      <c r="U20" s="32"/>
      <c r="V20" s="32"/>
      <c r="W20" s="33"/>
      <c r="X20" s="32"/>
      <c r="Y20" s="32"/>
      <c r="Z20" s="32"/>
    </row>
    <row r="21" spans="1:26" ht="25.35" customHeight="1">
      <c r="A21" s="35">
        <v>9</v>
      </c>
      <c r="B21" s="35" t="s">
        <v>34</v>
      </c>
      <c r="C21" s="47" t="s">
        <v>501</v>
      </c>
      <c r="D21" s="41">
        <v>2600</v>
      </c>
      <c r="E21" s="39" t="s">
        <v>36</v>
      </c>
      <c r="F21" s="39" t="s">
        <v>36</v>
      </c>
      <c r="G21" s="41">
        <v>510</v>
      </c>
      <c r="H21" s="39" t="s">
        <v>36</v>
      </c>
      <c r="I21" s="39" t="s">
        <v>36</v>
      </c>
      <c r="J21" s="39">
        <v>9</v>
      </c>
      <c r="K21" s="39">
        <v>1</v>
      </c>
      <c r="L21" s="41">
        <v>2600</v>
      </c>
      <c r="M21" s="41">
        <v>510</v>
      </c>
      <c r="N21" s="37">
        <v>44330</v>
      </c>
      <c r="O21" s="36" t="s">
        <v>65</v>
      </c>
      <c r="P21" s="33"/>
      <c r="R21" s="38"/>
      <c r="T21" s="33"/>
      <c r="U21" s="32"/>
      <c r="V21" s="32"/>
      <c r="W21" s="33"/>
      <c r="X21" s="32"/>
      <c r="Y21" s="32"/>
      <c r="Z21" s="32"/>
    </row>
    <row r="22" spans="1:26" ht="25.35" customHeight="1">
      <c r="A22" s="35">
        <v>10</v>
      </c>
      <c r="B22" s="35">
        <v>7</v>
      </c>
      <c r="C22" s="51" t="s">
        <v>460</v>
      </c>
      <c r="D22" s="41">
        <v>2406.75</v>
      </c>
      <c r="E22" s="39">
        <v>5057.5</v>
      </c>
      <c r="F22" s="45">
        <f>(D22-E22)/E22</f>
        <v>-0.52412259021255558</v>
      </c>
      <c r="G22" s="41">
        <v>370</v>
      </c>
      <c r="H22" s="39">
        <v>30</v>
      </c>
      <c r="I22" s="39">
        <f>G22/H22</f>
        <v>12.333333333333334</v>
      </c>
      <c r="J22" s="39">
        <v>5</v>
      </c>
      <c r="K22" s="39">
        <v>2</v>
      </c>
      <c r="L22" s="41">
        <v>9235</v>
      </c>
      <c r="M22" s="41">
        <v>1442</v>
      </c>
      <c r="N22" s="37">
        <v>44323</v>
      </c>
      <c r="O22" s="36" t="s">
        <v>50</v>
      </c>
      <c r="P22" s="33"/>
      <c r="R22" s="38"/>
      <c r="T22" s="33"/>
      <c r="U22" s="32"/>
      <c r="V22" s="32"/>
      <c r="W22" s="33"/>
      <c r="X22" s="32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59158.16</v>
      </c>
      <c r="E23" s="34">
        <f t="shared" ref="E23:G23" si="1">SUM(E13:E22)</f>
        <v>71930.539999999994</v>
      </c>
      <c r="F23" s="53">
        <f>(D23-E23)/E23</f>
        <v>-0.1775654680195643</v>
      </c>
      <c r="G23" s="34">
        <f t="shared" si="1"/>
        <v>9960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40" t="s">
        <v>445</v>
      </c>
      <c r="D25" s="41">
        <v>1506.7</v>
      </c>
      <c r="E25" s="39">
        <v>5716.61</v>
      </c>
      <c r="F25" s="45">
        <f>(D25-E25)/E25</f>
        <v>-0.7364347051836666</v>
      </c>
      <c r="G25" s="41">
        <v>251</v>
      </c>
      <c r="H25" s="39">
        <v>29</v>
      </c>
      <c r="I25" s="39">
        <f>G25/H25</f>
        <v>8.6551724137931032</v>
      </c>
      <c r="J25" s="39">
        <v>10</v>
      </c>
      <c r="K25" s="39">
        <v>3</v>
      </c>
      <c r="L25" s="41">
        <v>24424.67</v>
      </c>
      <c r="M25" s="41">
        <v>4267</v>
      </c>
      <c r="N25" s="37">
        <v>44316</v>
      </c>
      <c r="O25" s="36" t="s">
        <v>91</v>
      </c>
      <c r="P25" s="33"/>
      <c r="R25" s="38"/>
      <c r="T25" s="33"/>
      <c r="U25" s="32"/>
      <c r="V25" s="32"/>
      <c r="W25" s="33"/>
      <c r="X25" s="32"/>
      <c r="Y25" s="32"/>
      <c r="Z25" s="32"/>
    </row>
    <row r="26" spans="1:26" ht="25.35" customHeight="1">
      <c r="A26" s="35">
        <v>12</v>
      </c>
      <c r="B26" s="35">
        <v>8</v>
      </c>
      <c r="C26" s="50" t="s">
        <v>406</v>
      </c>
      <c r="D26" s="41">
        <v>1012.7</v>
      </c>
      <c r="E26" s="39">
        <v>4067.9</v>
      </c>
      <c r="F26" s="45">
        <f>(D26-E26)/E26</f>
        <v>-0.75105091078935071</v>
      </c>
      <c r="G26" s="41">
        <v>172</v>
      </c>
      <c r="H26" s="39">
        <v>15</v>
      </c>
      <c r="I26" s="39">
        <f>G26/H26</f>
        <v>11.466666666666667</v>
      </c>
      <c r="J26" s="39">
        <v>9</v>
      </c>
      <c r="K26" s="39">
        <v>3</v>
      </c>
      <c r="L26" s="41">
        <v>20517.75</v>
      </c>
      <c r="M26" s="41">
        <v>3702</v>
      </c>
      <c r="N26" s="37">
        <v>44316</v>
      </c>
      <c r="O26" s="36" t="s">
        <v>68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48" t="s">
        <v>515</v>
      </c>
      <c r="D27" s="41">
        <v>778.3</v>
      </c>
      <c r="E27" s="39">
        <v>3436.63</v>
      </c>
      <c r="F27" s="45">
        <f>(D27-E27)/E27</f>
        <v>-0.77352813657565689</v>
      </c>
      <c r="G27" s="41">
        <v>117</v>
      </c>
      <c r="H27" s="39">
        <v>11</v>
      </c>
      <c r="I27" s="39">
        <f>G27/H27</f>
        <v>10.636363636363637</v>
      </c>
      <c r="J27" s="39">
        <v>4</v>
      </c>
      <c r="K27" s="39">
        <v>3</v>
      </c>
      <c r="L27" s="41">
        <v>30768.68</v>
      </c>
      <c r="M27" s="41">
        <v>5162</v>
      </c>
      <c r="N27" s="37">
        <v>44316</v>
      </c>
      <c r="O27" s="36" t="s">
        <v>45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 t="s">
        <v>34</v>
      </c>
      <c r="C28" s="28" t="s">
        <v>495</v>
      </c>
      <c r="D28" s="41">
        <v>617</v>
      </c>
      <c r="E28" s="39" t="s">
        <v>36</v>
      </c>
      <c r="F28" s="39" t="s">
        <v>36</v>
      </c>
      <c r="G28" s="41">
        <v>126</v>
      </c>
      <c r="H28" s="39" t="s">
        <v>36</v>
      </c>
      <c r="I28" s="39" t="s">
        <v>36</v>
      </c>
      <c r="J28" s="39" t="s">
        <v>36</v>
      </c>
      <c r="K28" s="39">
        <v>1</v>
      </c>
      <c r="L28" s="41">
        <v>1455.32</v>
      </c>
      <c r="M28" s="41">
        <v>294</v>
      </c>
      <c r="N28" s="37">
        <v>44330</v>
      </c>
      <c r="O28" s="46" t="s">
        <v>119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4.75" customHeight="1">
      <c r="A29" s="35">
        <v>15</v>
      </c>
      <c r="B29" s="35">
        <v>9</v>
      </c>
      <c r="C29" s="52" t="s">
        <v>510</v>
      </c>
      <c r="D29" s="41">
        <v>612.45000000000005</v>
      </c>
      <c r="E29" s="39">
        <v>3766.05</v>
      </c>
      <c r="F29" s="45">
        <f>(D29-E29)/E29</f>
        <v>-0.83737603058907883</v>
      </c>
      <c r="G29" s="41">
        <v>96</v>
      </c>
      <c r="H29" s="39">
        <v>18</v>
      </c>
      <c r="I29" s="39">
        <f>G29/H29</f>
        <v>5.333333333333333</v>
      </c>
      <c r="J29" s="39">
        <v>8</v>
      </c>
      <c r="K29" s="39">
        <v>2</v>
      </c>
      <c r="L29" s="41">
        <v>5630</v>
      </c>
      <c r="M29" s="41">
        <v>887</v>
      </c>
      <c r="N29" s="37">
        <v>44323</v>
      </c>
      <c r="O29" s="36" t="s">
        <v>43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4.75" customHeight="1">
      <c r="A30" s="35">
        <v>16</v>
      </c>
      <c r="B30" s="35">
        <v>11</v>
      </c>
      <c r="C30" s="28" t="s">
        <v>236</v>
      </c>
      <c r="D30" s="41">
        <v>443.05</v>
      </c>
      <c r="E30" s="39">
        <v>1086.5</v>
      </c>
      <c r="F30" s="45">
        <f>(D30-E30)/E30</f>
        <v>-0.59222273354809019</v>
      </c>
      <c r="G30" s="41">
        <v>83</v>
      </c>
      <c r="H30" s="39">
        <v>7</v>
      </c>
      <c r="I30" s="39">
        <f>G30/H30</f>
        <v>11.857142857142858</v>
      </c>
      <c r="J30" s="39">
        <v>3</v>
      </c>
      <c r="K30" s="39" t="s">
        <v>36</v>
      </c>
      <c r="L30" s="41">
        <v>113794.77</v>
      </c>
      <c r="M30" s="41">
        <v>22999</v>
      </c>
      <c r="N30" s="37">
        <v>44106</v>
      </c>
      <c r="O30" s="36" t="s">
        <v>68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4.75" customHeight="1">
      <c r="A31" s="35">
        <v>17</v>
      </c>
      <c r="B31" s="59">
        <v>13</v>
      </c>
      <c r="C31" s="28" t="s">
        <v>494</v>
      </c>
      <c r="D31" s="41">
        <v>289</v>
      </c>
      <c r="E31" s="39">
        <v>863</v>
      </c>
      <c r="F31" s="45">
        <f>(D31-E31)/E31</f>
        <v>-0.66512166859791422</v>
      </c>
      <c r="G31" s="41">
        <v>40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1602.5</v>
      </c>
      <c r="M31" s="41">
        <v>274</v>
      </c>
      <c r="N31" s="37">
        <v>44323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59">
        <v>16</v>
      </c>
      <c r="C32" s="40" t="s">
        <v>241</v>
      </c>
      <c r="D32" s="41">
        <v>231.95</v>
      </c>
      <c r="E32" s="39">
        <v>484</v>
      </c>
      <c r="F32" s="45">
        <f>(D32-E32)/E32</f>
        <v>-0.52076446280991739</v>
      </c>
      <c r="G32" s="41">
        <v>42</v>
      </c>
      <c r="H32" s="42">
        <v>6</v>
      </c>
      <c r="I32" s="39">
        <f>G32/H32</f>
        <v>7</v>
      </c>
      <c r="J32" s="39">
        <v>1</v>
      </c>
      <c r="K32" s="39" t="s">
        <v>36</v>
      </c>
      <c r="L32" s="41">
        <v>65777.22</v>
      </c>
      <c r="M32" s="41">
        <v>14145</v>
      </c>
      <c r="N32" s="37">
        <v>44113</v>
      </c>
      <c r="O32" s="36" t="s">
        <v>48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6" customHeight="1">
      <c r="A33" s="35">
        <v>19</v>
      </c>
      <c r="B33" s="42" t="s">
        <v>36</v>
      </c>
      <c r="C33" s="28" t="s">
        <v>516</v>
      </c>
      <c r="D33" s="41">
        <v>189.1</v>
      </c>
      <c r="E33" s="39" t="s">
        <v>36</v>
      </c>
      <c r="F33" s="39" t="s">
        <v>36</v>
      </c>
      <c r="G33" s="41">
        <v>31</v>
      </c>
      <c r="H33" s="30">
        <v>8</v>
      </c>
      <c r="I33" s="39">
        <f>G33/H33</f>
        <v>3.875</v>
      </c>
      <c r="J33" s="39">
        <v>3</v>
      </c>
      <c r="K33" s="39" t="s">
        <v>36</v>
      </c>
      <c r="L33" s="41">
        <v>6105.12</v>
      </c>
      <c r="M33" s="41">
        <v>1165</v>
      </c>
      <c r="N33" s="37">
        <v>44134</v>
      </c>
      <c r="O33" s="36" t="s">
        <v>91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4.6" customHeight="1">
      <c r="A34" s="35">
        <v>20</v>
      </c>
      <c r="B34" s="35">
        <v>20</v>
      </c>
      <c r="C34" s="28" t="s">
        <v>517</v>
      </c>
      <c r="D34" s="41">
        <v>152.6</v>
      </c>
      <c r="E34" s="39">
        <v>12</v>
      </c>
      <c r="F34" s="45">
        <f>(D34-E34)/E34</f>
        <v>11.716666666666667</v>
      </c>
      <c r="G34" s="41">
        <v>22</v>
      </c>
      <c r="H34" s="30">
        <v>4</v>
      </c>
      <c r="I34" s="39">
        <f>G34/H34</f>
        <v>5.5</v>
      </c>
      <c r="J34" s="39">
        <v>2</v>
      </c>
      <c r="K34" s="39" t="s">
        <v>36</v>
      </c>
      <c r="L34" s="41">
        <v>1339</v>
      </c>
      <c r="M34" s="41">
        <v>234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64991.009999999995</v>
      </c>
      <c r="E35" s="34">
        <f>SUM(E23:E34)</f>
        <v>91363.23</v>
      </c>
      <c r="F35" s="53">
        <f>(D35-E35)/E35</f>
        <v>-0.28865244803626144</v>
      </c>
      <c r="G35" s="34">
        <f>SUM(G23:G34)</f>
        <v>10940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5">
        <v>21</v>
      </c>
      <c r="B37" s="31">
        <v>17</v>
      </c>
      <c r="C37" s="28" t="s">
        <v>489</v>
      </c>
      <c r="D37" s="41">
        <v>121</v>
      </c>
      <c r="E37" s="41">
        <v>313.8</v>
      </c>
      <c r="F37" s="45">
        <f>(D37-E37)/E37</f>
        <v>-0.61440407903123007</v>
      </c>
      <c r="G37" s="41">
        <v>21</v>
      </c>
      <c r="H37" s="39" t="s">
        <v>36</v>
      </c>
      <c r="I37" s="39" t="s">
        <v>36</v>
      </c>
      <c r="J37" s="39" t="s">
        <v>36</v>
      </c>
      <c r="K37" s="39">
        <v>3</v>
      </c>
      <c r="L37" s="41">
        <f>1701.2+D37</f>
        <v>1822.2</v>
      </c>
      <c r="M37" s="41">
        <f>334+G37</f>
        <v>355</v>
      </c>
      <c r="N37" s="37">
        <v>44316</v>
      </c>
      <c r="O37" s="36" t="s">
        <v>119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4.6" customHeight="1">
      <c r="A38" s="35">
        <v>22</v>
      </c>
      <c r="B38" s="60" t="s">
        <v>34</v>
      </c>
      <c r="C38" s="40" t="s">
        <v>509</v>
      </c>
      <c r="D38" s="41">
        <v>113.4</v>
      </c>
      <c r="E38" s="39" t="s">
        <v>36</v>
      </c>
      <c r="F38" s="39" t="s">
        <v>36</v>
      </c>
      <c r="G38" s="41">
        <v>19</v>
      </c>
      <c r="H38" s="39">
        <v>5</v>
      </c>
      <c r="I38" s="39">
        <f t="shared" ref="I38" si="2">G38/H38</f>
        <v>3.8</v>
      </c>
      <c r="J38" s="39">
        <v>2</v>
      </c>
      <c r="K38" s="39">
        <v>1</v>
      </c>
      <c r="L38" s="41">
        <v>113.4</v>
      </c>
      <c r="M38" s="41">
        <v>19</v>
      </c>
      <c r="N38" s="37">
        <v>44330</v>
      </c>
      <c r="O38" s="36" t="s">
        <v>482</v>
      </c>
      <c r="P38" s="33"/>
      <c r="R38" s="38"/>
      <c r="T38" s="33"/>
      <c r="U38" s="32"/>
      <c r="V38" s="32"/>
      <c r="W38" s="32"/>
      <c r="X38" s="32"/>
      <c r="Y38" s="32"/>
      <c r="Z38" s="33"/>
    </row>
    <row r="39" spans="1:26" ht="24.6" customHeight="1">
      <c r="A39" s="35">
        <v>23</v>
      </c>
      <c r="B39" s="35">
        <v>14</v>
      </c>
      <c r="C39" s="40" t="s">
        <v>518</v>
      </c>
      <c r="D39" s="41">
        <v>103</v>
      </c>
      <c r="E39" s="39">
        <v>796</v>
      </c>
      <c r="F39" s="45">
        <f>(D39-E39)/E39</f>
        <v>-0.87060301507537685</v>
      </c>
      <c r="G39" s="41">
        <v>20</v>
      </c>
      <c r="H39" s="39" t="s">
        <v>36</v>
      </c>
      <c r="I39" s="39" t="s">
        <v>36</v>
      </c>
      <c r="J39" s="39">
        <v>2</v>
      </c>
      <c r="K39" s="39">
        <v>3</v>
      </c>
      <c r="L39" s="41">
        <v>6306</v>
      </c>
      <c r="M39" s="41">
        <v>1181</v>
      </c>
      <c r="N39" s="37">
        <v>44316</v>
      </c>
      <c r="O39" s="3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42" t="s">
        <v>36</v>
      </c>
      <c r="C40" s="28" t="s">
        <v>397</v>
      </c>
      <c r="D40" s="41">
        <v>14</v>
      </c>
      <c r="E40" s="39" t="s">
        <v>36</v>
      </c>
      <c r="F40" s="39" t="s">
        <v>36</v>
      </c>
      <c r="G40" s="41">
        <v>2</v>
      </c>
      <c r="H40" s="43">
        <v>1</v>
      </c>
      <c r="I40" s="39">
        <f>G40/H40</f>
        <v>2</v>
      </c>
      <c r="J40" s="39">
        <v>1</v>
      </c>
      <c r="K40" s="39" t="s">
        <v>36</v>
      </c>
      <c r="L40" s="41">
        <v>49093</v>
      </c>
      <c r="M40" s="41">
        <v>9152</v>
      </c>
      <c r="N40" s="37">
        <v>43805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14"/>
      <c r="B41" s="14"/>
      <c r="C41" s="27" t="s">
        <v>195</v>
      </c>
      <c r="D41" s="34">
        <f>SUM(D35:D40)</f>
        <v>65342.409999999996</v>
      </c>
      <c r="E41" s="34">
        <f t="shared" ref="E41:G41" si="3">SUM(E35:E40)</f>
        <v>92473.03</v>
      </c>
      <c r="F41" s="53">
        <f t="shared" ref="F41" si="4">(D41-E41)/E41</f>
        <v>-0.29338954287536595</v>
      </c>
      <c r="G41" s="34">
        <f t="shared" si="3"/>
        <v>11002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9"/>
  <dimension ref="A1:Z58"/>
  <sheetViews>
    <sheetView topLeftCell="A7" zoomScale="60" zoomScaleNormal="60" workbookViewId="0">
      <selection activeCell="C30" sqref="C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2" style="1" bestFit="1" customWidth="1"/>
    <col min="25" max="25" width="13.6640625" style="1" customWidth="1"/>
    <col min="26" max="16384" width="8.88671875" style="1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513</v>
      </c>
      <c r="E6" s="4" t="s">
        <v>521</v>
      </c>
      <c r="F6" s="156"/>
      <c r="G6" s="4" t="s">
        <v>513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3"/>
      <c r="X9" s="32"/>
      <c r="Y9" s="32"/>
    </row>
    <row r="10" spans="1:26" ht="21.6">
      <c r="A10" s="159"/>
      <c r="B10" s="159"/>
      <c r="C10" s="156"/>
      <c r="D10" s="75" t="s">
        <v>514</v>
      </c>
      <c r="E10" s="75" t="s">
        <v>522</v>
      </c>
      <c r="F10" s="156"/>
      <c r="G10" s="75" t="s">
        <v>514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3"/>
      <c r="X10" s="32"/>
      <c r="Y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3"/>
      <c r="X11" s="32"/>
      <c r="Y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R12" s="33"/>
      <c r="T12" s="33"/>
      <c r="U12" s="32"/>
      <c r="V12" s="32"/>
      <c r="W12" s="26"/>
      <c r="X12" s="7"/>
      <c r="Y12" s="32"/>
    </row>
    <row r="13" spans="1:26" ht="25.35" customHeight="1">
      <c r="A13" s="35">
        <v>1</v>
      </c>
      <c r="B13" s="31" t="s">
        <v>34</v>
      </c>
      <c r="C13" s="40" t="s">
        <v>493</v>
      </c>
      <c r="D13" s="41">
        <v>20157.14</v>
      </c>
      <c r="E13" s="39" t="s">
        <v>36</v>
      </c>
      <c r="F13" s="39" t="s">
        <v>36</v>
      </c>
      <c r="G13" s="41">
        <v>2827</v>
      </c>
      <c r="H13" s="30">
        <v>80</v>
      </c>
      <c r="I13" s="39">
        <f t="shared" ref="I13:I22" si="0">G13/H13</f>
        <v>35.337499999999999</v>
      </c>
      <c r="J13" s="39">
        <v>11</v>
      </c>
      <c r="K13" s="39">
        <v>1</v>
      </c>
      <c r="L13" s="41">
        <v>20157.14</v>
      </c>
      <c r="M13" s="41">
        <v>2827</v>
      </c>
      <c r="N13" s="37">
        <v>44323</v>
      </c>
      <c r="O13" s="44" t="s">
        <v>39</v>
      </c>
      <c r="P13" s="33"/>
      <c r="R13" s="38"/>
      <c r="T13" s="33"/>
      <c r="U13" s="32"/>
      <c r="V13" s="32"/>
      <c r="W13" s="32"/>
      <c r="X13" s="33"/>
      <c r="Y13" s="32"/>
      <c r="Z13" s="32"/>
    </row>
    <row r="14" spans="1:26" ht="25.35" customHeight="1">
      <c r="A14" s="35">
        <v>2</v>
      </c>
      <c r="B14" s="31" t="s">
        <v>34</v>
      </c>
      <c r="C14" s="47" t="s">
        <v>239</v>
      </c>
      <c r="D14" s="41">
        <v>17548.689999999999</v>
      </c>
      <c r="E14" s="39" t="s">
        <v>36</v>
      </c>
      <c r="F14" s="39" t="s">
        <v>36</v>
      </c>
      <c r="G14" s="41">
        <v>3487</v>
      </c>
      <c r="H14" s="39">
        <v>132</v>
      </c>
      <c r="I14" s="39">
        <f t="shared" si="0"/>
        <v>26.416666666666668</v>
      </c>
      <c r="J14" s="39">
        <v>14</v>
      </c>
      <c r="K14" s="39">
        <v>1</v>
      </c>
      <c r="L14" s="41">
        <v>19843.669999999998</v>
      </c>
      <c r="M14" s="41">
        <v>3966</v>
      </c>
      <c r="N14" s="37">
        <v>44323</v>
      </c>
      <c r="O14" s="36" t="s">
        <v>45</v>
      </c>
      <c r="P14" s="33"/>
      <c r="R14" s="38"/>
      <c r="T14" s="33"/>
      <c r="U14" s="32"/>
      <c r="V14" s="32"/>
      <c r="W14" s="32"/>
      <c r="X14" s="33"/>
      <c r="Y14" s="32"/>
      <c r="Z14" s="32"/>
    </row>
    <row r="15" spans="1:26" ht="25.35" customHeight="1">
      <c r="A15" s="35">
        <v>3</v>
      </c>
      <c r="B15" s="31" t="s">
        <v>34</v>
      </c>
      <c r="C15" s="47" t="s">
        <v>471</v>
      </c>
      <c r="D15" s="41">
        <v>10786.98</v>
      </c>
      <c r="E15" s="39" t="s">
        <v>36</v>
      </c>
      <c r="F15" s="39" t="s">
        <v>36</v>
      </c>
      <c r="G15" s="41">
        <v>1741</v>
      </c>
      <c r="H15" s="39">
        <v>103</v>
      </c>
      <c r="I15" s="39">
        <f t="shared" si="0"/>
        <v>16.902912621359224</v>
      </c>
      <c r="J15" s="39">
        <v>12</v>
      </c>
      <c r="K15" s="39">
        <v>1</v>
      </c>
      <c r="L15" s="41">
        <v>10786.98</v>
      </c>
      <c r="M15" s="41">
        <v>1741</v>
      </c>
      <c r="N15" s="37">
        <v>44323</v>
      </c>
      <c r="O15" s="36" t="s">
        <v>45</v>
      </c>
      <c r="P15" s="33"/>
      <c r="R15" s="38"/>
      <c r="T15" s="33"/>
      <c r="U15" s="32"/>
      <c r="V15" s="32"/>
      <c r="W15" s="32"/>
      <c r="X15" s="33"/>
      <c r="Y15" s="32"/>
      <c r="Z15" s="32"/>
    </row>
    <row r="16" spans="1:26" ht="25.35" customHeight="1">
      <c r="A16" s="35">
        <v>4</v>
      </c>
      <c r="B16" s="31" t="s">
        <v>34</v>
      </c>
      <c r="C16" s="51" t="s">
        <v>110</v>
      </c>
      <c r="D16" s="41">
        <v>10253.25</v>
      </c>
      <c r="E16" s="39" t="s">
        <v>36</v>
      </c>
      <c r="F16" s="39" t="s">
        <v>36</v>
      </c>
      <c r="G16" s="41">
        <v>1710</v>
      </c>
      <c r="H16" s="39">
        <v>83</v>
      </c>
      <c r="I16" s="39">
        <f t="shared" si="0"/>
        <v>20.602409638554217</v>
      </c>
      <c r="J16" s="39">
        <v>14</v>
      </c>
      <c r="K16" s="39">
        <v>1</v>
      </c>
      <c r="L16" s="41">
        <v>10253</v>
      </c>
      <c r="M16" s="41">
        <v>1710</v>
      </c>
      <c r="N16" s="37">
        <v>44323</v>
      </c>
      <c r="O16" s="36" t="s">
        <v>41</v>
      </c>
      <c r="P16" s="33"/>
      <c r="R16" s="38"/>
      <c r="T16" s="33"/>
      <c r="U16" s="32"/>
      <c r="V16" s="32"/>
      <c r="W16" s="32"/>
      <c r="X16" s="33"/>
      <c r="Y16" s="32"/>
      <c r="Z16" s="32"/>
    </row>
    <row r="17" spans="1:26" ht="25.35" customHeight="1">
      <c r="A17" s="35">
        <v>5</v>
      </c>
      <c r="B17" s="29">
        <v>2</v>
      </c>
      <c r="C17" s="49" t="s">
        <v>395</v>
      </c>
      <c r="D17" s="41">
        <v>8126.98</v>
      </c>
      <c r="E17" s="39">
        <v>12902.89</v>
      </c>
      <c r="F17" s="45">
        <f>(D17-E17)/E17</f>
        <v>-0.37014265796267348</v>
      </c>
      <c r="G17" s="41">
        <v>1582</v>
      </c>
      <c r="H17" s="30">
        <v>93</v>
      </c>
      <c r="I17" s="39">
        <f t="shared" si="0"/>
        <v>17.010752688172044</v>
      </c>
      <c r="J17" s="39">
        <v>13</v>
      </c>
      <c r="K17" s="39">
        <v>2</v>
      </c>
      <c r="L17" s="41">
        <v>28270</v>
      </c>
      <c r="M17" s="41">
        <v>5887</v>
      </c>
      <c r="N17" s="37">
        <v>44316</v>
      </c>
      <c r="O17" s="36" t="s">
        <v>41</v>
      </c>
      <c r="P17" s="33"/>
      <c r="R17" s="38"/>
      <c r="T17" s="33"/>
      <c r="U17" s="32"/>
      <c r="V17" s="32"/>
      <c r="W17" s="32"/>
      <c r="X17" s="33"/>
      <c r="Y17" s="32"/>
      <c r="Z17" s="32"/>
    </row>
    <row r="18" spans="1:26" ht="25.35" customHeight="1">
      <c r="A18" s="35">
        <v>6</v>
      </c>
      <c r="B18" s="29">
        <v>4</v>
      </c>
      <c r="C18" s="40" t="s">
        <v>445</v>
      </c>
      <c r="D18" s="41">
        <v>5716.61</v>
      </c>
      <c r="E18" s="39">
        <v>6728.05</v>
      </c>
      <c r="F18" s="45">
        <f>(D18-E18)/E18</f>
        <v>-0.15033181976947266</v>
      </c>
      <c r="G18" s="41">
        <v>907</v>
      </c>
      <c r="H18" s="39">
        <v>68</v>
      </c>
      <c r="I18" s="39">
        <f t="shared" si="0"/>
        <v>13.338235294117647</v>
      </c>
      <c r="J18" s="39">
        <v>13</v>
      </c>
      <c r="K18" s="39">
        <v>2</v>
      </c>
      <c r="L18" s="41">
        <v>21315.83</v>
      </c>
      <c r="M18" s="41">
        <v>3714</v>
      </c>
      <c r="N18" s="37">
        <v>44316</v>
      </c>
      <c r="O18" s="36" t="s">
        <v>91</v>
      </c>
      <c r="P18" s="33"/>
      <c r="R18" s="38"/>
      <c r="T18" s="33"/>
      <c r="U18" s="32"/>
      <c r="V18" s="32"/>
      <c r="W18" s="32"/>
      <c r="X18" s="33"/>
      <c r="Y18" s="32"/>
      <c r="Z18" s="32"/>
    </row>
    <row r="19" spans="1:26" ht="25.35" customHeight="1">
      <c r="A19" s="35">
        <v>7</v>
      </c>
      <c r="B19" s="29" t="s">
        <v>34</v>
      </c>
      <c r="C19" s="50" t="s">
        <v>460</v>
      </c>
      <c r="D19" s="41">
        <v>5057.5</v>
      </c>
      <c r="E19" s="39" t="s">
        <v>36</v>
      </c>
      <c r="F19" s="39" t="s">
        <v>36</v>
      </c>
      <c r="G19" s="41">
        <v>777</v>
      </c>
      <c r="H19" s="39">
        <v>39</v>
      </c>
      <c r="I19" s="39">
        <f t="shared" si="0"/>
        <v>19.923076923076923</v>
      </c>
      <c r="J19" s="39">
        <v>8</v>
      </c>
      <c r="K19" s="39">
        <v>1</v>
      </c>
      <c r="L19" s="41">
        <v>5058</v>
      </c>
      <c r="M19" s="41">
        <v>777</v>
      </c>
      <c r="N19" s="37">
        <v>44323</v>
      </c>
      <c r="O19" s="36" t="s">
        <v>50</v>
      </c>
      <c r="P19" s="33"/>
      <c r="R19" s="38"/>
      <c r="T19" s="33"/>
      <c r="U19" s="32"/>
      <c r="V19" s="32"/>
      <c r="W19" s="32"/>
      <c r="X19" s="33"/>
      <c r="Y19" s="32"/>
      <c r="Z19" s="32"/>
    </row>
    <row r="20" spans="1:26" ht="25.35" customHeight="1">
      <c r="A20" s="35">
        <v>8</v>
      </c>
      <c r="B20" s="31">
        <v>3</v>
      </c>
      <c r="C20" s="50" t="s">
        <v>406</v>
      </c>
      <c r="D20" s="41">
        <v>4067.9</v>
      </c>
      <c r="E20" s="39">
        <v>7224.5</v>
      </c>
      <c r="F20" s="45">
        <f>(D20-E20)/E20</f>
        <v>-0.43692989134196136</v>
      </c>
      <c r="G20" s="41">
        <v>661</v>
      </c>
      <c r="H20" s="39">
        <v>46</v>
      </c>
      <c r="I20" s="39">
        <f t="shared" si="0"/>
        <v>14.369565217391305</v>
      </c>
      <c r="J20" s="39">
        <v>14</v>
      </c>
      <c r="K20" s="39">
        <v>2</v>
      </c>
      <c r="L20" s="41">
        <v>18181.95</v>
      </c>
      <c r="M20" s="41">
        <v>3267</v>
      </c>
      <c r="N20" s="37">
        <v>44316</v>
      </c>
      <c r="O20" s="36" t="s">
        <v>68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31" t="s">
        <v>34</v>
      </c>
      <c r="C21" s="52" t="s">
        <v>510</v>
      </c>
      <c r="D21" s="41">
        <v>3766.05</v>
      </c>
      <c r="E21" s="39" t="s">
        <v>36</v>
      </c>
      <c r="F21" s="39" t="s">
        <v>36</v>
      </c>
      <c r="G21" s="41">
        <v>577</v>
      </c>
      <c r="H21" s="39">
        <v>53</v>
      </c>
      <c r="I21" s="39">
        <f t="shared" si="0"/>
        <v>10.886792452830189</v>
      </c>
      <c r="J21" s="39">
        <v>11</v>
      </c>
      <c r="K21" s="39">
        <v>1</v>
      </c>
      <c r="L21" s="41">
        <v>3766</v>
      </c>
      <c r="M21" s="41">
        <v>577</v>
      </c>
      <c r="N21" s="37">
        <v>44323</v>
      </c>
      <c r="O21" s="46" t="s">
        <v>43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4.75" customHeight="1">
      <c r="A22" s="35">
        <v>10</v>
      </c>
      <c r="B22" s="31">
        <v>1</v>
      </c>
      <c r="C22" s="48" t="s">
        <v>515</v>
      </c>
      <c r="D22" s="41">
        <v>3436.63</v>
      </c>
      <c r="E22" s="39">
        <v>13837.82</v>
      </c>
      <c r="F22" s="45">
        <f>(D22-E22)/E22</f>
        <v>-0.75164946501688845</v>
      </c>
      <c r="G22" s="41">
        <v>521</v>
      </c>
      <c r="H22" s="39">
        <v>54</v>
      </c>
      <c r="I22" s="39">
        <f t="shared" si="0"/>
        <v>9.6481481481481488</v>
      </c>
      <c r="J22" s="39">
        <v>8</v>
      </c>
      <c r="K22" s="39">
        <v>2</v>
      </c>
      <c r="L22" s="41">
        <v>28799.4</v>
      </c>
      <c r="M22" s="41">
        <v>4843</v>
      </c>
      <c r="N22" s="37">
        <v>44316</v>
      </c>
      <c r="O22" s="36" t="s">
        <v>45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88917.73</v>
      </c>
      <c r="E23" s="34">
        <f t="shared" ref="E23:G23" si="1">SUM(E13:E22)</f>
        <v>40693.259999999995</v>
      </c>
      <c r="F23" s="53">
        <f>(D23-E23)/E23</f>
        <v>1.18507266313881</v>
      </c>
      <c r="G23" s="34">
        <f t="shared" si="1"/>
        <v>14790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31">
        <v>9</v>
      </c>
      <c r="C25" s="28" t="s">
        <v>236</v>
      </c>
      <c r="D25" s="41">
        <v>1086.5</v>
      </c>
      <c r="E25" s="39">
        <v>586.35</v>
      </c>
      <c r="F25" s="45">
        <f>(D25-E25)/E25</f>
        <v>0.85298882919757812</v>
      </c>
      <c r="G25" s="41">
        <v>205</v>
      </c>
      <c r="H25" s="39">
        <v>13</v>
      </c>
      <c r="I25" s="39">
        <f>G25/H25</f>
        <v>15.76923076923077</v>
      </c>
      <c r="J25" s="39">
        <v>3</v>
      </c>
      <c r="K25" s="39" t="s">
        <v>36</v>
      </c>
      <c r="L25" s="41">
        <v>113065.77</v>
      </c>
      <c r="M25" s="41">
        <v>22858</v>
      </c>
      <c r="N25" s="37">
        <v>44106</v>
      </c>
      <c r="O25" s="36" t="s">
        <v>68</v>
      </c>
      <c r="P25" s="33"/>
      <c r="R25" s="38"/>
      <c r="T25" s="33"/>
      <c r="U25" s="32"/>
      <c r="V25" s="32"/>
      <c r="W25" s="32"/>
      <c r="X25" s="33"/>
      <c r="Y25" s="32"/>
      <c r="Z25" s="32"/>
    </row>
    <row r="26" spans="1:26" ht="24.6" customHeight="1">
      <c r="A26" s="35">
        <v>12</v>
      </c>
      <c r="B26" s="31">
        <v>5</v>
      </c>
      <c r="C26" s="40" t="s">
        <v>523</v>
      </c>
      <c r="D26" s="41">
        <v>931.75</v>
      </c>
      <c r="E26" s="39">
        <v>4640</v>
      </c>
      <c r="F26" s="45">
        <f>(D26-E26)/E26</f>
        <v>-0.79919181034482756</v>
      </c>
      <c r="G26" s="41">
        <v>142</v>
      </c>
      <c r="H26" s="30">
        <v>22</v>
      </c>
      <c r="I26" s="39">
        <f>G26/H26</f>
        <v>6.4545454545454541</v>
      </c>
      <c r="J26" s="39">
        <v>8</v>
      </c>
      <c r="K26" s="39">
        <v>2</v>
      </c>
      <c r="L26" s="41">
        <v>9582</v>
      </c>
      <c r="M26" s="41">
        <v>1703</v>
      </c>
      <c r="N26" s="37">
        <v>44316</v>
      </c>
      <c r="O26" s="36" t="s">
        <v>43</v>
      </c>
      <c r="P26" s="33"/>
      <c r="R26" s="38"/>
      <c r="T26" s="33"/>
      <c r="U26" s="32"/>
      <c r="V26" s="32"/>
      <c r="W26" s="32"/>
      <c r="X26" s="33"/>
      <c r="Y26" s="32"/>
      <c r="Z26" s="32"/>
    </row>
    <row r="27" spans="1:26" ht="24.75" customHeight="1">
      <c r="A27" s="35">
        <v>13</v>
      </c>
      <c r="B27" s="29" t="s">
        <v>34</v>
      </c>
      <c r="C27" s="28" t="s">
        <v>494</v>
      </c>
      <c r="D27" s="41">
        <v>863</v>
      </c>
      <c r="E27" s="39" t="s">
        <v>36</v>
      </c>
      <c r="F27" s="39" t="s">
        <v>36</v>
      </c>
      <c r="G27" s="41">
        <v>148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1313.5</v>
      </c>
      <c r="M27" s="41">
        <v>234</v>
      </c>
      <c r="N27" s="37">
        <v>44323</v>
      </c>
      <c r="O27" s="36" t="s">
        <v>119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4.75" customHeight="1">
      <c r="A28" s="35">
        <v>14</v>
      </c>
      <c r="B28" s="29">
        <v>6</v>
      </c>
      <c r="C28" s="40" t="s">
        <v>518</v>
      </c>
      <c r="D28" s="41">
        <v>796</v>
      </c>
      <c r="E28" s="39">
        <v>2916</v>
      </c>
      <c r="F28" s="45">
        <f>(D28-E28)/E28</f>
        <v>-0.72702331961591216</v>
      </c>
      <c r="G28" s="41">
        <v>128</v>
      </c>
      <c r="H28" s="39" t="s">
        <v>36</v>
      </c>
      <c r="I28" s="39" t="s">
        <v>36</v>
      </c>
      <c r="J28" s="39">
        <v>2</v>
      </c>
      <c r="K28" s="39">
        <v>2</v>
      </c>
      <c r="L28" s="41">
        <v>5896</v>
      </c>
      <c r="M28" s="41">
        <v>1096</v>
      </c>
      <c r="N28" s="37">
        <v>44316</v>
      </c>
      <c r="O28" s="36" t="s">
        <v>65</v>
      </c>
      <c r="P28" s="33"/>
      <c r="R28" s="38"/>
      <c r="T28" s="33"/>
      <c r="U28" s="32"/>
      <c r="V28" s="32"/>
      <c r="W28" s="32"/>
      <c r="X28" s="33"/>
      <c r="Y28" s="32"/>
      <c r="Z28" s="32"/>
    </row>
    <row r="29" spans="1:26" ht="24.6" customHeight="1">
      <c r="A29" s="35">
        <v>15</v>
      </c>
      <c r="B29" s="29">
        <v>7</v>
      </c>
      <c r="C29" s="28" t="s">
        <v>524</v>
      </c>
      <c r="D29" s="41">
        <v>597.53</v>
      </c>
      <c r="E29" s="39">
        <v>2468.4699999999998</v>
      </c>
      <c r="F29" s="45">
        <f>(D29-E29)/E29</f>
        <v>-0.75793507719356523</v>
      </c>
      <c r="G29" s="41">
        <v>97</v>
      </c>
      <c r="H29" s="39">
        <v>10</v>
      </c>
      <c r="I29" s="39">
        <f>G29/H29</f>
        <v>9.6999999999999993</v>
      </c>
      <c r="J29" s="39">
        <v>4</v>
      </c>
      <c r="K29" s="39">
        <v>2</v>
      </c>
      <c r="L29" s="41">
        <v>5189.5</v>
      </c>
      <c r="M29" s="41">
        <v>991</v>
      </c>
      <c r="N29" s="37">
        <v>44316</v>
      </c>
      <c r="O29" s="36" t="s">
        <v>45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4.6" customHeight="1">
      <c r="A30" s="35">
        <v>16</v>
      </c>
      <c r="B30" s="31">
        <v>8</v>
      </c>
      <c r="C30" s="40" t="s">
        <v>241</v>
      </c>
      <c r="D30" s="41">
        <v>484</v>
      </c>
      <c r="E30" s="39">
        <v>809.95</v>
      </c>
      <c r="F30" s="45">
        <f>(D30-E30)/E30</f>
        <v>-0.40243224890425339</v>
      </c>
      <c r="G30" s="41">
        <v>94</v>
      </c>
      <c r="H30" s="39">
        <v>7</v>
      </c>
      <c r="I30" s="39">
        <f>G30/H30</f>
        <v>13.428571428571429</v>
      </c>
      <c r="J30" s="39">
        <v>2</v>
      </c>
      <c r="K30" s="39" t="s">
        <v>36</v>
      </c>
      <c r="L30" s="41">
        <v>65514.52</v>
      </c>
      <c r="M30" s="41">
        <v>14095</v>
      </c>
      <c r="N30" s="37">
        <v>44113</v>
      </c>
      <c r="O30" s="36" t="s">
        <v>48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4.6" customHeight="1">
      <c r="A31" s="35">
        <v>17</v>
      </c>
      <c r="B31" s="31">
        <v>10</v>
      </c>
      <c r="C31" s="28" t="s">
        <v>489</v>
      </c>
      <c r="D31" s="41">
        <v>313.8</v>
      </c>
      <c r="E31" s="39">
        <v>518.5</v>
      </c>
      <c r="F31" s="45">
        <f>(D31-E31)/E31</f>
        <v>-0.39479267116682737</v>
      </c>
      <c r="G31" s="41">
        <v>45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1701.2</v>
      </c>
      <c r="M31" s="41">
        <v>334</v>
      </c>
      <c r="N31" s="37">
        <v>44316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31">
        <v>14</v>
      </c>
      <c r="C32" s="28" t="s">
        <v>525</v>
      </c>
      <c r="D32" s="41">
        <v>26</v>
      </c>
      <c r="E32" s="39">
        <v>26</v>
      </c>
      <c r="F32" s="45">
        <f>(D32-E32)/E32</f>
        <v>0</v>
      </c>
      <c r="G32" s="41">
        <v>4</v>
      </c>
      <c r="H32" s="30">
        <v>1</v>
      </c>
      <c r="I32" s="39">
        <f>G32/H32</f>
        <v>4</v>
      </c>
      <c r="J32" s="39">
        <v>1</v>
      </c>
      <c r="K32" s="39" t="s">
        <v>36</v>
      </c>
      <c r="L32" s="41">
        <v>2973</v>
      </c>
      <c r="M32" s="41">
        <v>592</v>
      </c>
      <c r="N32" s="37">
        <v>44132</v>
      </c>
      <c r="O32" s="36" t="s">
        <v>119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75" customHeight="1">
      <c r="A33" s="35">
        <v>19</v>
      </c>
      <c r="B33" s="39" t="s">
        <v>36</v>
      </c>
      <c r="C33" s="28" t="s">
        <v>526</v>
      </c>
      <c r="D33" s="41">
        <v>14</v>
      </c>
      <c r="E33" s="39" t="s">
        <v>36</v>
      </c>
      <c r="F33" s="39" t="s">
        <v>36</v>
      </c>
      <c r="G33" s="41">
        <v>2</v>
      </c>
      <c r="H33" s="39">
        <v>1</v>
      </c>
      <c r="I33" s="39">
        <f>G33/H33</f>
        <v>2</v>
      </c>
      <c r="J33" s="39">
        <v>1</v>
      </c>
      <c r="K33" s="39" t="s">
        <v>36</v>
      </c>
      <c r="L33" s="41">
        <v>12451</v>
      </c>
      <c r="M33" s="41">
        <v>2299</v>
      </c>
      <c r="N33" s="37">
        <v>44106</v>
      </c>
      <c r="O33" s="36" t="s">
        <v>119</v>
      </c>
      <c r="P33" s="33"/>
      <c r="R33" s="38"/>
      <c r="T33" s="33"/>
      <c r="U33" s="32"/>
      <c r="V33" s="32"/>
      <c r="W33" s="32"/>
      <c r="X33" s="33"/>
      <c r="Y33" s="32"/>
      <c r="Z33" s="32"/>
    </row>
    <row r="34" spans="1:26" ht="24.75" customHeight="1">
      <c r="A34" s="35">
        <v>20</v>
      </c>
      <c r="B34" s="31">
        <v>12</v>
      </c>
      <c r="C34" s="28" t="s">
        <v>517</v>
      </c>
      <c r="D34" s="41">
        <v>12</v>
      </c>
      <c r="E34" s="39">
        <v>112.8</v>
      </c>
      <c r="F34" s="45">
        <f>(D34-E34)/E34</f>
        <v>-0.8936170212765957</v>
      </c>
      <c r="G34" s="41">
        <v>2</v>
      </c>
      <c r="H34" s="43">
        <v>1</v>
      </c>
      <c r="I34" s="39">
        <f>G34/H34</f>
        <v>2</v>
      </c>
      <c r="J34" s="39">
        <v>1</v>
      </c>
      <c r="K34" s="39" t="s">
        <v>36</v>
      </c>
      <c r="L34" s="41">
        <v>1186</v>
      </c>
      <c r="M34" s="41">
        <v>212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94042.31</v>
      </c>
      <c r="E35" s="34">
        <f t="shared" ref="E35:G35" si="2">SUM(E23:E34)</f>
        <v>52771.329999999994</v>
      </c>
      <c r="F35" s="53">
        <f>(D35-E35)/E35</f>
        <v>0.78207200766022023</v>
      </c>
      <c r="G35" s="34">
        <f t="shared" si="2"/>
        <v>15657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0"/>
  <dimension ref="A1:Z54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527</v>
      </c>
      <c r="F1" s="2"/>
      <c r="G1" s="2"/>
      <c r="H1" s="2"/>
      <c r="I1" s="2"/>
    </row>
    <row r="2" spans="1:26" ht="19.5" customHeight="1">
      <c r="E2" s="2" t="s">
        <v>528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521</v>
      </c>
      <c r="E6" s="4" t="s">
        <v>529</v>
      </c>
      <c r="F6" s="156"/>
      <c r="G6" s="4" t="s">
        <v>521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</row>
    <row r="10" spans="1:26" ht="21.6">
      <c r="A10" s="159"/>
      <c r="B10" s="159"/>
      <c r="C10" s="156"/>
      <c r="D10" s="75" t="s">
        <v>522</v>
      </c>
      <c r="E10" s="75" t="s">
        <v>530</v>
      </c>
      <c r="F10" s="156"/>
      <c r="G10" s="75" t="s">
        <v>522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R12" s="33"/>
      <c r="T12" s="33"/>
      <c r="U12" s="32"/>
      <c r="V12" s="32"/>
      <c r="W12" s="32"/>
      <c r="X12" s="26"/>
      <c r="Y12" s="7"/>
    </row>
    <row r="13" spans="1:26" ht="25.35" customHeight="1">
      <c r="A13" s="35">
        <v>1</v>
      </c>
      <c r="B13" s="31" t="s">
        <v>34</v>
      </c>
      <c r="C13" s="28" t="s">
        <v>515</v>
      </c>
      <c r="D13" s="41">
        <v>13837.82</v>
      </c>
      <c r="E13" s="39" t="s">
        <v>36</v>
      </c>
      <c r="F13" s="39" t="s">
        <v>36</v>
      </c>
      <c r="G13" s="41">
        <v>1972</v>
      </c>
      <c r="H13" s="39">
        <v>127</v>
      </c>
      <c r="I13" s="39">
        <f>G13/H13</f>
        <v>15.527559055118111</v>
      </c>
      <c r="J13" s="39">
        <v>11</v>
      </c>
      <c r="K13" s="39">
        <v>1</v>
      </c>
      <c r="L13" s="41">
        <v>19114.8</v>
      </c>
      <c r="M13" s="41">
        <v>3343</v>
      </c>
      <c r="N13" s="37">
        <v>44316</v>
      </c>
      <c r="O13" s="36" t="s">
        <v>45</v>
      </c>
      <c r="P13" s="33"/>
      <c r="R13" s="38"/>
      <c r="T13" s="33"/>
      <c r="U13" s="32"/>
      <c r="V13" s="32"/>
      <c r="W13" s="32"/>
      <c r="X13" s="32"/>
      <c r="Y13" s="33"/>
      <c r="Z13" s="32"/>
    </row>
    <row r="14" spans="1:26" ht="25.35" customHeight="1">
      <c r="A14" s="35">
        <v>2</v>
      </c>
      <c r="B14" s="29" t="s">
        <v>34</v>
      </c>
      <c r="C14" s="28" t="s">
        <v>395</v>
      </c>
      <c r="D14" s="41">
        <v>12902.89</v>
      </c>
      <c r="E14" s="39" t="s">
        <v>36</v>
      </c>
      <c r="F14" s="39" t="s">
        <v>36</v>
      </c>
      <c r="G14" s="41">
        <v>2515</v>
      </c>
      <c r="H14" s="30">
        <v>149</v>
      </c>
      <c r="I14" s="39">
        <f>G14/H14</f>
        <v>16.879194630872483</v>
      </c>
      <c r="J14" s="39">
        <v>15</v>
      </c>
      <c r="K14" s="39">
        <v>1</v>
      </c>
      <c r="L14" s="41">
        <v>15598</v>
      </c>
      <c r="M14" s="41">
        <v>3349</v>
      </c>
      <c r="N14" s="37">
        <v>44316</v>
      </c>
      <c r="O14" s="36" t="s">
        <v>41</v>
      </c>
      <c r="P14" s="33"/>
      <c r="R14" s="38"/>
      <c r="T14" s="33"/>
      <c r="U14" s="32"/>
      <c r="V14" s="32"/>
      <c r="W14" s="32"/>
      <c r="X14" s="32"/>
      <c r="Y14" s="33"/>
      <c r="Z14" s="32"/>
    </row>
    <row r="15" spans="1:26" ht="25.35" customHeight="1">
      <c r="A15" s="35">
        <v>3</v>
      </c>
      <c r="B15" s="29" t="s">
        <v>34</v>
      </c>
      <c r="C15" s="40" t="s">
        <v>406</v>
      </c>
      <c r="D15" s="41">
        <v>7224.5</v>
      </c>
      <c r="E15" s="39" t="s">
        <v>36</v>
      </c>
      <c r="F15" s="39" t="s">
        <v>36</v>
      </c>
      <c r="G15" s="41">
        <v>1162</v>
      </c>
      <c r="H15" s="39">
        <v>74</v>
      </c>
      <c r="I15" s="39">
        <f>G15/H15</f>
        <v>15.702702702702704</v>
      </c>
      <c r="J15" s="39">
        <v>14</v>
      </c>
      <c r="K15" s="39">
        <v>1</v>
      </c>
      <c r="L15" s="41">
        <v>9445.2000000000007</v>
      </c>
      <c r="M15" s="41">
        <v>1810</v>
      </c>
      <c r="N15" s="37">
        <v>44316</v>
      </c>
      <c r="O15" s="36" t="s">
        <v>68</v>
      </c>
      <c r="P15" s="33"/>
      <c r="R15" s="38"/>
      <c r="T15" s="33"/>
      <c r="U15" s="32"/>
      <c r="V15" s="32"/>
      <c r="W15" s="32"/>
      <c r="X15" s="32"/>
      <c r="Y15" s="33"/>
      <c r="Z15" s="32"/>
    </row>
    <row r="16" spans="1:26" ht="25.35" customHeight="1">
      <c r="A16" s="35">
        <v>4</v>
      </c>
      <c r="B16" s="29" t="s">
        <v>34</v>
      </c>
      <c r="C16" s="40" t="s">
        <v>445</v>
      </c>
      <c r="D16" s="41">
        <v>6728.05</v>
      </c>
      <c r="E16" s="39" t="s">
        <v>36</v>
      </c>
      <c r="F16" s="39" t="s">
        <v>36</v>
      </c>
      <c r="G16" s="41">
        <v>1030</v>
      </c>
      <c r="H16" s="39">
        <v>64</v>
      </c>
      <c r="I16" s="39">
        <f>G16/H16</f>
        <v>16.09375</v>
      </c>
      <c r="J16" s="39">
        <v>14</v>
      </c>
      <c r="K16" s="39">
        <v>1</v>
      </c>
      <c r="L16" s="41">
        <v>8878.1</v>
      </c>
      <c r="M16" s="41">
        <v>1645</v>
      </c>
      <c r="N16" s="37">
        <v>44316</v>
      </c>
      <c r="O16" s="36" t="s">
        <v>91</v>
      </c>
      <c r="P16" s="33"/>
      <c r="R16" s="38"/>
      <c r="T16" s="33"/>
      <c r="U16" s="32"/>
      <c r="V16" s="32"/>
      <c r="W16" s="32"/>
      <c r="X16" s="32"/>
      <c r="Y16" s="33"/>
      <c r="Z16" s="32"/>
    </row>
    <row r="17" spans="1:26" ht="25.35" customHeight="1">
      <c r="A17" s="35">
        <v>5</v>
      </c>
      <c r="B17" s="31" t="s">
        <v>34</v>
      </c>
      <c r="C17" s="40" t="s">
        <v>523</v>
      </c>
      <c r="D17" s="41">
        <v>4640</v>
      </c>
      <c r="E17" s="39" t="s">
        <v>36</v>
      </c>
      <c r="F17" s="39" t="s">
        <v>36</v>
      </c>
      <c r="G17" s="41">
        <v>721</v>
      </c>
      <c r="H17" s="30">
        <v>66</v>
      </c>
      <c r="I17" s="39">
        <f>G17/H17</f>
        <v>10.924242424242424</v>
      </c>
      <c r="J17" s="39">
        <v>12</v>
      </c>
      <c r="K17" s="39">
        <v>1</v>
      </c>
      <c r="L17" s="41">
        <v>5943</v>
      </c>
      <c r="M17" s="41">
        <v>1097</v>
      </c>
      <c r="N17" s="37">
        <v>44316</v>
      </c>
      <c r="O17" s="36" t="s">
        <v>43</v>
      </c>
      <c r="P17" s="33"/>
      <c r="R17" s="38"/>
      <c r="T17" s="33"/>
      <c r="U17" s="32"/>
      <c r="V17" s="32"/>
      <c r="W17" s="32"/>
      <c r="X17" s="32"/>
      <c r="Y17" s="33"/>
      <c r="Z17" s="32"/>
    </row>
    <row r="18" spans="1:26" ht="24.75" customHeight="1">
      <c r="A18" s="35">
        <v>6</v>
      </c>
      <c r="B18" s="31" t="s">
        <v>34</v>
      </c>
      <c r="C18" s="40" t="s">
        <v>518</v>
      </c>
      <c r="D18" s="41">
        <v>2916</v>
      </c>
      <c r="E18" s="39" t="s">
        <v>36</v>
      </c>
      <c r="F18" s="39" t="s">
        <v>36</v>
      </c>
      <c r="G18" s="41">
        <v>466</v>
      </c>
      <c r="H18" s="39" t="s">
        <v>36</v>
      </c>
      <c r="I18" s="39" t="s">
        <v>36</v>
      </c>
      <c r="J18" s="39">
        <v>8</v>
      </c>
      <c r="K18" s="39">
        <v>1</v>
      </c>
      <c r="L18" s="41">
        <v>3501</v>
      </c>
      <c r="M18" s="41">
        <v>662</v>
      </c>
      <c r="N18" s="37">
        <v>44316</v>
      </c>
      <c r="O18" s="36" t="s">
        <v>65</v>
      </c>
      <c r="P18" s="33"/>
      <c r="R18" s="38"/>
      <c r="T18" s="33"/>
      <c r="U18" s="32"/>
      <c r="V18" s="32"/>
      <c r="W18" s="32"/>
      <c r="X18" s="32"/>
      <c r="Y18" s="33"/>
      <c r="Z18" s="32"/>
    </row>
    <row r="19" spans="1:26" ht="24.75" customHeight="1">
      <c r="A19" s="35">
        <v>7</v>
      </c>
      <c r="B19" s="29" t="s">
        <v>34</v>
      </c>
      <c r="C19" s="28" t="s">
        <v>524</v>
      </c>
      <c r="D19" s="41">
        <v>2468.4699999999998</v>
      </c>
      <c r="E19" s="39" t="s">
        <v>36</v>
      </c>
      <c r="F19" s="39" t="s">
        <v>36</v>
      </c>
      <c r="G19" s="41">
        <v>392</v>
      </c>
      <c r="H19" s="39">
        <v>66</v>
      </c>
      <c r="I19" s="39">
        <f>G19/H19</f>
        <v>5.9393939393939394</v>
      </c>
      <c r="J19" s="39">
        <v>10</v>
      </c>
      <c r="K19" s="39">
        <v>1</v>
      </c>
      <c r="L19" s="41">
        <v>3324.02</v>
      </c>
      <c r="M19" s="41">
        <v>663</v>
      </c>
      <c r="N19" s="37">
        <v>44316</v>
      </c>
      <c r="O19" s="36" t="s">
        <v>45</v>
      </c>
      <c r="P19" s="33"/>
      <c r="R19" s="38"/>
      <c r="T19" s="33"/>
      <c r="U19" s="32"/>
      <c r="V19" s="32"/>
      <c r="W19" s="32"/>
      <c r="X19" s="32"/>
      <c r="Y19" s="33"/>
      <c r="Z19" s="32"/>
    </row>
    <row r="20" spans="1:26" ht="24.75" customHeight="1">
      <c r="A20" s="35">
        <v>8</v>
      </c>
      <c r="B20" s="42" t="s">
        <v>36</v>
      </c>
      <c r="C20" s="40" t="s">
        <v>241</v>
      </c>
      <c r="D20" s="41">
        <v>809.95</v>
      </c>
      <c r="E20" s="39" t="s">
        <v>36</v>
      </c>
      <c r="F20" s="39" t="s">
        <v>36</v>
      </c>
      <c r="G20" s="41">
        <v>153</v>
      </c>
      <c r="H20" s="39">
        <v>9</v>
      </c>
      <c r="I20" s="39">
        <f>G20/H20</f>
        <v>17</v>
      </c>
      <c r="J20" s="39">
        <v>3</v>
      </c>
      <c r="K20" s="39" t="s">
        <v>36</v>
      </c>
      <c r="L20" s="41">
        <v>64718.92</v>
      </c>
      <c r="M20" s="41">
        <v>13934</v>
      </c>
      <c r="N20" s="37">
        <v>44113</v>
      </c>
      <c r="O20" s="36" t="s">
        <v>48</v>
      </c>
      <c r="P20" s="33"/>
      <c r="R20" s="38"/>
      <c r="T20" s="33"/>
      <c r="U20" s="32"/>
      <c r="V20" s="32"/>
      <c r="W20" s="32"/>
      <c r="X20" s="32"/>
      <c r="Y20" s="33"/>
      <c r="Z20" s="32"/>
    </row>
    <row r="21" spans="1:26" ht="24.6" customHeight="1">
      <c r="A21" s="35">
        <v>9</v>
      </c>
      <c r="B21" s="42" t="s">
        <v>36</v>
      </c>
      <c r="C21" s="28" t="s">
        <v>236</v>
      </c>
      <c r="D21" s="41">
        <v>586.35</v>
      </c>
      <c r="E21" s="39" t="s">
        <v>36</v>
      </c>
      <c r="F21" s="39" t="s">
        <v>36</v>
      </c>
      <c r="G21" s="41">
        <v>116</v>
      </c>
      <c r="H21" s="39">
        <v>8</v>
      </c>
      <c r="I21" s="39">
        <f>G21/H21</f>
        <v>14.5</v>
      </c>
      <c r="J21" s="39">
        <v>3</v>
      </c>
      <c r="K21" s="39" t="s">
        <v>36</v>
      </c>
      <c r="L21" s="41">
        <v>111693.72</v>
      </c>
      <c r="M21" s="41">
        <v>22595</v>
      </c>
      <c r="N21" s="37">
        <v>44106</v>
      </c>
      <c r="O21" s="36" t="s">
        <v>68</v>
      </c>
      <c r="P21" s="33"/>
      <c r="R21" s="38"/>
      <c r="T21" s="33"/>
      <c r="U21" s="32"/>
      <c r="V21" s="32"/>
      <c r="W21" s="32"/>
      <c r="X21" s="32"/>
      <c r="Y21" s="33"/>
      <c r="Z21" s="32"/>
    </row>
    <row r="22" spans="1:26" ht="24.75" customHeight="1">
      <c r="A22" s="35">
        <v>10</v>
      </c>
      <c r="B22" s="31" t="s">
        <v>34</v>
      </c>
      <c r="C22" s="28" t="s">
        <v>531</v>
      </c>
      <c r="D22" s="41">
        <v>518.5</v>
      </c>
      <c r="E22" s="39" t="s">
        <v>36</v>
      </c>
      <c r="F22" s="39" t="s">
        <v>36</v>
      </c>
      <c r="G22" s="41">
        <v>108</v>
      </c>
      <c r="H22" s="39" t="s">
        <v>36</v>
      </c>
      <c r="I22" s="39" t="s">
        <v>36</v>
      </c>
      <c r="J22" s="39">
        <v>5</v>
      </c>
      <c r="K22" s="39">
        <v>1</v>
      </c>
      <c r="L22" s="41">
        <v>1387.4</v>
      </c>
      <c r="M22" s="41">
        <v>289</v>
      </c>
      <c r="N22" s="37">
        <v>44316</v>
      </c>
      <c r="O22" s="36" t="s">
        <v>119</v>
      </c>
      <c r="P22" s="33"/>
      <c r="R22" s="38"/>
      <c r="T22" s="33"/>
      <c r="U22" s="32"/>
      <c r="V22" s="32"/>
      <c r="W22" s="32"/>
      <c r="X22" s="32"/>
      <c r="Y22" s="33"/>
      <c r="Z22" s="32"/>
    </row>
    <row r="23" spans="1:26" ht="25.35" customHeight="1">
      <c r="A23" s="14"/>
      <c r="B23" s="14"/>
      <c r="C23" s="27" t="s">
        <v>53</v>
      </c>
      <c r="D23" s="34">
        <f>SUM(D13:D22)</f>
        <v>52632.53</v>
      </c>
      <c r="E23" s="39" t="s">
        <v>36</v>
      </c>
      <c r="F23" s="39" t="s">
        <v>36</v>
      </c>
      <c r="G23" s="34">
        <f t="shared" ref="G23" si="0">SUM(G13:G22)</f>
        <v>8635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42" t="s">
        <v>36</v>
      </c>
      <c r="C25" s="28" t="s">
        <v>532</v>
      </c>
      <c r="D25" s="41">
        <v>313.25</v>
      </c>
      <c r="E25" s="39" t="s">
        <v>36</v>
      </c>
      <c r="F25" s="39" t="s">
        <v>36</v>
      </c>
      <c r="G25" s="41">
        <v>54</v>
      </c>
      <c r="H25" s="39">
        <v>4</v>
      </c>
      <c r="I25" s="39">
        <f>G25/H25</f>
        <v>13.5</v>
      </c>
      <c r="J25" s="39">
        <v>2</v>
      </c>
      <c r="K25" s="39" t="s">
        <v>36</v>
      </c>
      <c r="L25" s="41">
        <v>2087.79</v>
      </c>
      <c r="M25" s="41">
        <v>343</v>
      </c>
      <c r="N25" s="37">
        <v>44141</v>
      </c>
      <c r="O25" s="36" t="s">
        <v>68</v>
      </c>
      <c r="P25" s="33"/>
      <c r="R25" s="38"/>
      <c r="T25" s="33"/>
      <c r="U25" s="32"/>
      <c r="V25" s="32"/>
      <c r="W25" s="32"/>
      <c r="X25" s="32"/>
      <c r="Y25" s="33"/>
      <c r="Z25" s="32"/>
    </row>
    <row r="26" spans="1:26" ht="24.75" customHeight="1">
      <c r="A26" s="35">
        <v>12</v>
      </c>
      <c r="B26" s="39" t="s">
        <v>36</v>
      </c>
      <c r="C26" s="28" t="s">
        <v>517</v>
      </c>
      <c r="D26" s="41">
        <v>112.8</v>
      </c>
      <c r="E26" s="39" t="s">
        <v>36</v>
      </c>
      <c r="F26" s="39" t="s">
        <v>36</v>
      </c>
      <c r="G26" s="41">
        <v>20</v>
      </c>
      <c r="H26" s="30">
        <v>3</v>
      </c>
      <c r="I26" s="39">
        <f>G26/H26</f>
        <v>6.666666666666667</v>
      </c>
      <c r="J26" s="39">
        <v>1</v>
      </c>
      <c r="K26" s="39" t="s">
        <v>36</v>
      </c>
      <c r="L26" s="41">
        <v>993</v>
      </c>
      <c r="M26" s="41">
        <v>182</v>
      </c>
      <c r="N26" s="37">
        <v>44141</v>
      </c>
      <c r="O26" s="36" t="s">
        <v>50</v>
      </c>
      <c r="P26" s="33"/>
      <c r="R26" s="38"/>
      <c r="T26" s="33"/>
      <c r="U26" s="32"/>
      <c r="V26" s="32"/>
      <c r="W26" s="32"/>
      <c r="X26" s="32"/>
      <c r="Y26" s="33"/>
      <c r="Z26" s="32"/>
    </row>
    <row r="27" spans="1:26" ht="24.75" customHeight="1">
      <c r="A27" s="35">
        <v>13</v>
      </c>
      <c r="B27" s="39" t="s">
        <v>36</v>
      </c>
      <c r="C27" s="28" t="s">
        <v>397</v>
      </c>
      <c r="D27" s="41">
        <v>28</v>
      </c>
      <c r="E27" s="39" t="s">
        <v>36</v>
      </c>
      <c r="F27" s="39" t="s">
        <v>36</v>
      </c>
      <c r="G27" s="41">
        <v>4</v>
      </c>
      <c r="H27" s="43">
        <v>1</v>
      </c>
      <c r="I27" s="39">
        <f>G27/H27</f>
        <v>4</v>
      </c>
      <c r="J27" s="39">
        <v>1</v>
      </c>
      <c r="K27" s="39" t="s">
        <v>36</v>
      </c>
      <c r="L27" s="41">
        <v>49041</v>
      </c>
      <c r="M27" s="41">
        <v>9144</v>
      </c>
      <c r="N27" s="37">
        <v>43805</v>
      </c>
      <c r="O27" s="36" t="s">
        <v>68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4.75" customHeight="1">
      <c r="A28" s="35">
        <v>14</v>
      </c>
      <c r="B28" s="39" t="s">
        <v>36</v>
      </c>
      <c r="C28" s="28" t="s">
        <v>525</v>
      </c>
      <c r="D28" s="41">
        <v>26</v>
      </c>
      <c r="E28" s="39" t="s">
        <v>36</v>
      </c>
      <c r="F28" s="39" t="s">
        <v>36</v>
      </c>
      <c r="G28" s="41">
        <v>4</v>
      </c>
      <c r="H28" s="43">
        <v>1</v>
      </c>
      <c r="I28" s="39">
        <f>G28/H28</f>
        <v>4</v>
      </c>
      <c r="J28" s="39">
        <v>1</v>
      </c>
      <c r="K28" s="39" t="s">
        <v>36</v>
      </c>
      <c r="L28" s="41">
        <v>2947</v>
      </c>
      <c r="M28" s="41">
        <v>588</v>
      </c>
      <c r="N28" s="37">
        <v>44132</v>
      </c>
      <c r="O28" s="36" t="s">
        <v>119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4.75" customHeight="1">
      <c r="A29" s="35">
        <v>15</v>
      </c>
      <c r="B29" s="42" t="s">
        <v>36</v>
      </c>
      <c r="C29" s="28" t="s">
        <v>533</v>
      </c>
      <c r="D29" s="41">
        <v>21</v>
      </c>
      <c r="E29" s="39" t="s">
        <v>36</v>
      </c>
      <c r="F29" s="39" t="s">
        <v>36</v>
      </c>
      <c r="G29" s="41">
        <v>3</v>
      </c>
      <c r="H29" s="43">
        <v>1</v>
      </c>
      <c r="I29" s="39">
        <f>G29/H29</f>
        <v>3</v>
      </c>
      <c r="J29" s="39">
        <v>1</v>
      </c>
      <c r="K29" s="39" t="s">
        <v>36</v>
      </c>
      <c r="L29" s="41">
        <v>12548</v>
      </c>
      <c r="M29" s="41">
        <v>2405</v>
      </c>
      <c r="N29" s="37">
        <v>44120</v>
      </c>
      <c r="O29" s="36" t="s">
        <v>68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4.75" customHeight="1">
      <c r="A30" s="35">
        <v>16</v>
      </c>
      <c r="B30" s="42" t="s">
        <v>36</v>
      </c>
      <c r="C30" s="40" t="s">
        <v>534</v>
      </c>
      <c r="D30" s="41">
        <v>18</v>
      </c>
      <c r="E30" s="39" t="s">
        <v>36</v>
      </c>
      <c r="F30" s="39" t="s">
        <v>36</v>
      </c>
      <c r="G30" s="41">
        <v>5</v>
      </c>
      <c r="H30" s="39" t="s">
        <v>36</v>
      </c>
      <c r="I30" s="39" t="s">
        <v>36</v>
      </c>
      <c r="J30" s="39">
        <v>1</v>
      </c>
      <c r="K30" s="39" t="s">
        <v>36</v>
      </c>
      <c r="L30" s="41">
        <v>13451</v>
      </c>
      <c r="M30" s="41">
        <v>2313</v>
      </c>
      <c r="N30" s="37">
        <v>44127</v>
      </c>
      <c r="O30" s="36" t="s">
        <v>65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14"/>
      <c r="B31" s="14"/>
      <c r="C31" s="27" t="s">
        <v>535</v>
      </c>
      <c r="D31" s="34">
        <f>SUM(D23:D30)</f>
        <v>53151.58</v>
      </c>
      <c r="E31" s="39" t="s">
        <v>36</v>
      </c>
      <c r="F31" s="39" t="s">
        <v>36</v>
      </c>
      <c r="G31" s="34">
        <f t="shared" ref="G31" si="1">SUM(G23:G30)</f>
        <v>8725</v>
      </c>
      <c r="H31" s="34"/>
      <c r="I31" s="16"/>
      <c r="J31" s="15"/>
      <c r="K31" s="17"/>
      <c r="L31" s="18"/>
      <c r="M31" s="22"/>
      <c r="N31" s="19"/>
      <c r="O31" s="46"/>
    </row>
    <row r="32" spans="1:26" ht="23.1" customHeight="1"/>
    <row r="33" spans="18:18" ht="17.25" customHeight="1"/>
    <row r="47" spans="18:18">
      <c r="R47" s="33"/>
    </row>
    <row r="50" spans="16:16">
      <c r="P50" s="33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EDF6-0578-4769-95C4-BD3FFC90C466}">
  <dimension ref="A1:AA63"/>
  <sheetViews>
    <sheetView topLeftCell="A15" zoomScale="60" zoomScaleNormal="60" workbookViewId="0">
      <selection activeCell="U48" sqref="U4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902</v>
      </c>
      <c r="F1" s="2"/>
      <c r="G1" s="2"/>
      <c r="H1" s="2"/>
      <c r="I1" s="2"/>
    </row>
    <row r="2" spans="1:25" ht="19.5" customHeight="1">
      <c r="E2" s="2" t="s">
        <v>901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>
      <c r="A6" s="159"/>
      <c r="B6" s="159"/>
      <c r="C6" s="156"/>
      <c r="D6" s="4" t="s">
        <v>903</v>
      </c>
      <c r="E6" s="4" t="s">
        <v>893</v>
      </c>
      <c r="F6" s="156"/>
      <c r="G6" s="4" t="s">
        <v>903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>
      <c r="A10" s="159"/>
      <c r="B10" s="159"/>
      <c r="C10" s="156"/>
      <c r="D10" s="4" t="s">
        <v>904</v>
      </c>
      <c r="E10" s="4" t="s">
        <v>895</v>
      </c>
      <c r="F10" s="156"/>
      <c r="G10" s="4" t="s">
        <v>904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7"/>
      <c r="V10" s="26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90687.37</v>
      </c>
      <c r="E13" s="88">
        <v>133915.97</v>
      </c>
      <c r="F13" s="98">
        <f>(D13-E13)/E13</f>
        <v>-0.3228039195026553</v>
      </c>
      <c r="G13" s="88">
        <v>10849</v>
      </c>
      <c r="H13" s="89">
        <v>125</v>
      </c>
      <c r="I13" s="89">
        <f t="shared" ref="I13:I20" si="0">G13/H13</f>
        <v>86.792000000000002</v>
      </c>
      <c r="J13" s="89">
        <v>23</v>
      </c>
      <c r="K13" s="89">
        <v>7</v>
      </c>
      <c r="L13" s="88">
        <v>2359009.9700000002</v>
      </c>
      <c r="M13" s="88">
        <v>314181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96"/>
      <c r="Y13" s="96"/>
    </row>
    <row r="14" spans="1:25" s="97" customFormat="1" ht="25.35" customHeight="1">
      <c r="A14" s="86">
        <v>2</v>
      </c>
      <c r="B14" s="86">
        <v>3</v>
      </c>
      <c r="C14" s="87" t="s">
        <v>836</v>
      </c>
      <c r="D14" s="88">
        <v>57669.67</v>
      </c>
      <c r="E14" s="88">
        <v>74023.06</v>
      </c>
      <c r="F14" s="98">
        <f>(D14-E14)/E14</f>
        <v>-0.22092291240054113</v>
      </c>
      <c r="G14" s="88">
        <v>10133</v>
      </c>
      <c r="H14" s="89">
        <v>130</v>
      </c>
      <c r="I14" s="89">
        <f t="shared" si="0"/>
        <v>77.946153846153848</v>
      </c>
      <c r="J14" s="89">
        <v>22</v>
      </c>
      <c r="K14" s="89">
        <v>6</v>
      </c>
      <c r="L14" s="88">
        <v>808540.78</v>
      </c>
      <c r="M14" s="88">
        <v>150768</v>
      </c>
      <c r="N14" s="90" t="s">
        <v>857</v>
      </c>
      <c r="O14" s="91" t="s">
        <v>918</v>
      </c>
      <c r="P14" s="92"/>
      <c r="Q14" s="93"/>
      <c r="R14" s="99"/>
      <c r="S14" s="93"/>
      <c r="T14" s="120"/>
      <c r="U14" s="120"/>
      <c r="V14" s="122"/>
      <c r="W14" s="93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863</v>
      </c>
      <c r="D15" s="88">
        <v>43833.06</v>
      </c>
      <c r="E15" s="88">
        <v>78016.58</v>
      </c>
      <c r="F15" s="98">
        <f>(D15-E15)/E15</f>
        <v>-0.43815711993527534</v>
      </c>
      <c r="G15" s="88">
        <v>6130</v>
      </c>
      <c r="H15" s="89">
        <v>88</v>
      </c>
      <c r="I15" s="89">
        <f t="shared" si="0"/>
        <v>69.659090909090907</v>
      </c>
      <c r="J15" s="89">
        <v>10</v>
      </c>
      <c r="K15" s="89">
        <v>5</v>
      </c>
      <c r="L15" s="88">
        <v>753789.48</v>
      </c>
      <c r="M15" s="88">
        <v>113424</v>
      </c>
      <c r="N15" s="90">
        <v>44925</v>
      </c>
      <c r="O15" s="91" t="s">
        <v>314</v>
      </c>
      <c r="P15" s="92"/>
      <c r="Q15" s="93"/>
      <c r="R15" s="99"/>
      <c r="S15" s="93"/>
      <c r="V15" s="122"/>
      <c r="W15" s="93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87" t="s">
        <v>908</v>
      </c>
      <c r="D16" s="88">
        <v>25485.99</v>
      </c>
      <c r="E16" s="98" t="s">
        <v>36</v>
      </c>
      <c r="F16" s="98" t="s">
        <v>36</v>
      </c>
      <c r="G16" s="88">
        <v>3682</v>
      </c>
      <c r="H16" s="89">
        <v>65</v>
      </c>
      <c r="I16" s="89">
        <f t="shared" si="0"/>
        <v>56.646153846153844</v>
      </c>
      <c r="J16" s="89">
        <v>15</v>
      </c>
      <c r="K16" s="89">
        <v>1</v>
      </c>
      <c r="L16" s="88">
        <v>28016.799999999999</v>
      </c>
      <c r="M16" s="88">
        <v>4060</v>
      </c>
      <c r="N16" s="90">
        <v>44953</v>
      </c>
      <c r="O16" s="91" t="s">
        <v>48</v>
      </c>
      <c r="P16" s="92"/>
      <c r="Q16" s="93"/>
      <c r="R16" s="99"/>
      <c r="S16" s="93"/>
      <c r="V16" s="122"/>
      <c r="W16" s="93"/>
      <c r="X16" s="96"/>
      <c r="Y16" s="96"/>
    </row>
    <row r="17" spans="1:27" s="97" customFormat="1" ht="25.35" customHeight="1">
      <c r="A17" s="86">
        <v>5</v>
      </c>
      <c r="B17" s="86">
        <v>4</v>
      </c>
      <c r="C17" s="87" t="s">
        <v>900</v>
      </c>
      <c r="D17" s="88">
        <v>15736.94</v>
      </c>
      <c r="E17" s="88">
        <v>30311.119999999999</v>
      </c>
      <c r="F17" s="98">
        <f>(D17-E17)/E17</f>
        <v>-0.48081958040481509</v>
      </c>
      <c r="G17" s="88">
        <v>2208</v>
      </c>
      <c r="H17" s="89">
        <v>44</v>
      </c>
      <c r="I17" s="89">
        <f t="shared" si="0"/>
        <v>50.18181818181818</v>
      </c>
      <c r="J17" s="89">
        <v>12</v>
      </c>
      <c r="K17" s="89">
        <v>2</v>
      </c>
      <c r="L17" s="88">
        <v>63427.69</v>
      </c>
      <c r="M17" s="88">
        <v>9421</v>
      </c>
      <c r="N17" s="90">
        <v>44946</v>
      </c>
      <c r="O17" s="91" t="s">
        <v>920</v>
      </c>
      <c r="P17" s="92"/>
      <c r="Q17" s="93"/>
      <c r="R17" s="99"/>
      <c r="S17" s="93"/>
      <c r="V17" s="122"/>
      <c r="W17" s="93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897</v>
      </c>
      <c r="D18" s="88">
        <v>12023.97</v>
      </c>
      <c r="E18" s="88">
        <v>20384.48</v>
      </c>
      <c r="F18" s="98">
        <f>(D18-E18)/E18</f>
        <v>-0.41014095037008552</v>
      </c>
      <c r="G18" s="88">
        <v>1664</v>
      </c>
      <c r="H18" s="89">
        <v>30</v>
      </c>
      <c r="I18" s="89">
        <f t="shared" si="0"/>
        <v>55.466666666666669</v>
      </c>
      <c r="J18" s="89">
        <v>11</v>
      </c>
      <c r="K18" s="89">
        <v>2</v>
      </c>
      <c r="L18" s="88">
        <v>46090.7</v>
      </c>
      <c r="M18" s="88">
        <v>7133</v>
      </c>
      <c r="N18" s="90">
        <v>44946</v>
      </c>
      <c r="O18" s="91" t="s">
        <v>898</v>
      </c>
      <c r="P18" s="92"/>
      <c r="Q18" s="93"/>
      <c r="R18" s="99"/>
      <c r="S18" s="93"/>
      <c r="V18" s="122"/>
      <c r="W18" s="93"/>
      <c r="X18" s="96"/>
      <c r="Y18" s="96"/>
    </row>
    <row r="19" spans="1:27" s="97" customFormat="1" ht="25.35" customHeight="1">
      <c r="A19" s="86">
        <v>7</v>
      </c>
      <c r="B19" s="118">
        <v>6</v>
      </c>
      <c r="C19" s="87" t="s">
        <v>865</v>
      </c>
      <c r="D19" s="89">
        <v>10749.31</v>
      </c>
      <c r="E19" s="89">
        <v>15613.83</v>
      </c>
      <c r="F19" s="98">
        <f>(D19-E19)/E19</f>
        <v>-0.31155200229540098</v>
      </c>
      <c r="G19" s="88">
        <v>2070</v>
      </c>
      <c r="H19" s="89">
        <v>49</v>
      </c>
      <c r="I19" s="89">
        <f t="shared" si="0"/>
        <v>42.244897959183675</v>
      </c>
      <c r="J19" s="89">
        <v>13</v>
      </c>
      <c r="K19" s="89">
        <v>5</v>
      </c>
      <c r="L19" s="88">
        <v>140614.84000000003</v>
      </c>
      <c r="M19" s="88">
        <v>28306</v>
      </c>
      <c r="N19" s="90">
        <v>44925</v>
      </c>
      <c r="O19" s="91" t="s">
        <v>876</v>
      </c>
      <c r="P19" s="92"/>
      <c r="Q19" s="93"/>
      <c r="R19" s="99"/>
      <c r="S19" s="93"/>
      <c r="V19" s="122"/>
      <c r="W19" s="93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905</v>
      </c>
      <c r="D20" s="88">
        <v>8865.7199999999993</v>
      </c>
      <c r="E20" s="98" t="s">
        <v>36</v>
      </c>
      <c r="F20" s="98" t="s">
        <v>36</v>
      </c>
      <c r="G20" s="88">
        <v>1388</v>
      </c>
      <c r="H20" s="89">
        <v>55</v>
      </c>
      <c r="I20" s="89">
        <f t="shared" si="0"/>
        <v>25.236363636363638</v>
      </c>
      <c r="J20" s="89">
        <v>13</v>
      </c>
      <c r="K20" s="89">
        <v>1</v>
      </c>
      <c r="L20" s="88">
        <v>8865.7199999999993</v>
      </c>
      <c r="M20" s="88">
        <v>1388</v>
      </c>
      <c r="N20" s="90">
        <v>44953</v>
      </c>
      <c r="O20" s="91" t="s">
        <v>906</v>
      </c>
      <c r="P20" s="92"/>
      <c r="Q20" s="93"/>
      <c r="R20" s="99"/>
      <c r="S20" s="93"/>
      <c r="V20" s="122"/>
      <c r="W20" s="93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880</v>
      </c>
      <c r="D21" s="88">
        <v>8690</v>
      </c>
      <c r="E21" s="88">
        <v>13329</v>
      </c>
      <c r="F21" s="98">
        <f>(D21-E21)/E21</f>
        <v>-0.3480381123865256</v>
      </c>
      <c r="G21" s="88">
        <v>1698</v>
      </c>
      <c r="H21" s="89" t="s">
        <v>36</v>
      </c>
      <c r="I21" s="89" t="s">
        <v>36</v>
      </c>
      <c r="J21" s="89">
        <v>12</v>
      </c>
      <c r="K21" s="89">
        <v>3</v>
      </c>
      <c r="L21" s="88">
        <v>49635</v>
      </c>
      <c r="M21" s="88">
        <v>10272</v>
      </c>
      <c r="N21" s="90">
        <v>44939</v>
      </c>
      <c r="O21" s="91" t="s">
        <v>65</v>
      </c>
      <c r="P21" s="92"/>
      <c r="Q21" s="93"/>
      <c r="R21" s="99"/>
      <c r="S21" s="93"/>
      <c r="V21" s="122"/>
      <c r="W21" s="93"/>
      <c r="X21" s="96"/>
      <c r="Y21" s="96"/>
    </row>
    <row r="22" spans="1:27" s="97" customFormat="1" ht="25.35" customHeight="1">
      <c r="A22" s="86">
        <v>10</v>
      </c>
      <c r="B22" s="86" t="s">
        <v>34</v>
      </c>
      <c r="C22" s="87" t="s">
        <v>907</v>
      </c>
      <c r="D22" s="88">
        <v>8655.19</v>
      </c>
      <c r="E22" s="98" t="s">
        <v>36</v>
      </c>
      <c r="F22" s="98" t="s">
        <v>36</v>
      </c>
      <c r="G22" s="88">
        <v>1341</v>
      </c>
      <c r="H22" s="89">
        <v>45</v>
      </c>
      <c r="I22" s="89">
        <f>G22/H22</f>
        <v>29.8</v>
      </c>
      <c r="J22" s="89">
        <v>16</v>
      </c>
      <c r="K22" s="89">
        <v>1</v>
      </c>
      <c r="L22" s="88">
        <v>9620.64</v>
      </c>
      <c r="M22" s="88">
        <v>1481</v>
      </c>
      <c r="N22" s="90">
        <v>44953</v>
      </c>
      <c r="O22" s="91" t="s">
        <v>48</v>
      </c>
      <c r="P22" s="92"/>
      <c r="Q22" s="93"/>
      <c r="R22" s="99"/>
      <c r="S22" s="93"/>
      <c r="V22" s="122"/>
      <c r="W22" s="93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282397.21999999997</v>
      </c>
      <c r="E23" s="108">
        <v>402426.19</v>
      </c>
      <c r="F23" s="109">
        <f>(D23-E23)/E23</f>
        <v>-0.29826331631149561</v>
      </c>
      <c r="G23" s="108">
        <f>SUM(G13:G22)</f>
        <v>41163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911</v>
      </c>
      <c r="D25" s="88">
        <v>7736.04</v>
      </c>
      <c r="E25" s="98" t="s">
        <v>36</v>
      </c>
      <c r="F25" s="98" t="s">
        <v>36</v>
      </c>
      <c r="G25" s="88">
        <v>1141</v>
      </c>
      <c r="H25" s="89">
        <v>35</v>
      </c>
      <c r="I25" s="89">
        <f t="shared" ref="I25:I34" si="1">G25/H25</f>
        <v>32.6</v>
      </c>
      <c r="J25" s="89">
        <v>12</v>
      </c>
      <c r="K25" s="89">
        <v>1</v>
      </c>
      <c r="L25" s="88">
        <v>7736.04</v>
      </c>
      <c r="M25" s="88">
        <v>1141</v>
      </c>
      <c r="N25" s="90">
        <v>44953</v>
      </c>
      <c r="O25" s="91" t="s">
        <v>50</v>
      </c>
      <c r="P25" s="92"/>
      <c r="Q25" s="93"/>
      <c r="R25" s="99"/>
      <c r="S25" s="93"/>
      <c r="V25" s="122"/>
      <c r="W25" s="93"/>
      <c r="X25" s="96"/>
      <c r="Y25" s="96"/>
    </row>
    <row r="26" spans="1:27" s="97" customFormat="1" ht="25.35" customHeight="1">
      <c r="A26" s="86">
        <v>12</v>
      </c>
      <c r="B26" s="86">
        <v>7</v>
      </c>
      <c r="C26" s="87" t="s">
        <v>882</v>
      </c>
      <c r="D26" s="88">
        <v>4862.3999999999996</v>
      </c>
      <c r="E26" s="88">
        <v>13823.77</v>
      </c>
      <c r="F26" s="98">
        <f t="shared" ref="F26:F32" si="2">(D26-E26)/E26</f>
        <v>-0.64825803670055282</v>
      </c>
      <c r="G26" s="88">
        <v>669</v>
      </c>
      <c r="H26" s="89">
        <v>19</v>
      </c>
      <c r="I26" s="89">
        <f t="shared" si="1"/>
        <v>35.210526315789473</v>
      </c>
      <c r="J26" s="89">
        <v>8</v>
      </c>
      <c r="K26" s="89">
        <v>3</v>
      </c>
      <c r="L26" s="88">
        <v>71637.289999999994</v>
      </c>
      <c r="M26" s="88">
        <v>11273</v>
      </c>
      <c r="N26" s="90" t="s">
        <v>883</v>
      </c>
      <c r="O26" s="91" t="s">
        <v>48</v>
      </c>
      <c r="P26" s="92"/>
      <c r="Q26" s="93"/>
      <c r="R26" s="99"/>
      <c r="S26" s="93"/>
      <c r="V26" s="122"/>
      <c r="W26" s="93"/>
      <c r="X26" s="96"/>
      <c r="Y26" s="96"/>
    </row>
    <row r="27" spans="1:27" s="97" customFormat="1" ht="25.35" customHeight="1">
      <c r="A27" s="86">
        <v>13</v>
      </c>
      <c r="B27" s="86">
        <v>12</v>
      </c>
      <c r="C27" s="87" t="s">
        <v>875</v>
      </c>
      <c r="D27" s="88">
        <v>3493.86</v>
      </c>
      <c r="E27" s="88">
        <v>3688.16</v>
      </c>
      <c r="F27" s="98">
        <f t="shared" si="2"/>
        <v>-5.268209622142199E-2</v>
      </c>
      <c r="G27" s="88">
        <v>571</v>
      </c>
      <c r="H27" s="89">
        <v>12</v>
      </c>
      <c r="I27" s="89">
        <f t="shared" si="1"/>
        <v>47.583333333333336</v>
      </c>
      <c r="J27" s="89">
        <v>7</v>
      </c>
      <c r="K27" s="89">
        <v>4</v>
      </c>
      <c r="L27" s="88">
        <v>35012.409999999996</v>
      </c>
      <c r="M27" s="88">
        <v>5648</v>
      </c>
      <c r="N27" s="90" t="s">
        <v>874</v>
      </c>
      <c r="O27" s="91" t="s">
        <v>876</v>
      </c>
      <c r="P27" s="92"/>
      <c r="Q27" s="93"/>
      <c r="R27" s="99"/>
      <c r="S27" s="93"/>
      <c r="V27" s="122"/>
      <c r="W27" s="93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873</v>
      </c>
      <c r="D28" s="88">
        <v>3434.32</v>
      </c>
      <c r="E28" s="88">
        <v>9709.3700000000008</v>
      </c>
      <c r="F28" s="98">
        <f t="shared" si="2"/>
        <v>-0.64628807018375034</v>
      </c>
      <c r="G28" s="88">
        <v>488</v>
      </c>
      <c r="H28" s="89">
        <v>9</v>
      </c>
      <c r="I28" s="89">
        <f t="shared" si="1"/>
        <v>54.222222222222221</v>
      </c>
      <c r="J28" s="89">
        <v>4</v>
      </c>
      <c r="K28" s="89">
        <v>4</v>
      </c>
      <c r="L28" s="88">
        <v>73214</v>
      </c>
      <c r="M28" s="88">
        <v>11383</v>
      </c>
      <c r="N28" s="90" t="s">
        <v>874</v>
      </c>
      <c r="O28" s="91" t="s">
        <v>39</v>
      </c>
      <c r="P28" s="92"/>
      <c r="Q28" s="93"/>
      <c r="R28" s="99"/>
      <c r="S28" s="93"/>
      <c r="V28" s="122"/>
      <c r="W28" s="93"/>
      <c r="X28" s="96"/>
      <c r="Y28" s="96"/>
    </row>
    <row r="29" spans="1:27" s="97" customFormat="1" ht="25.35" customHeight="1">
      <c r="A29" s="86">
        <v>15</v>
      </c>
      <c r="B29" s="118">
        <v>11</v>
      </c>
      <c r="C29" s="87" t="s">
        <v>855</v>
      </c>
      <c r="D29" s="88">
        <v>3280.57</v>
      </c>
      <c r="E29" s="88">
        <v>6972.56</v>
      </c>
      <c r="F29" s="98">
        <f t="shared" si="2"/>
        <v>-0.52950279380887366</v>
      </c>
      <c r="G29" s="88">
        <v>492</v>
      </c>
      <c r="H29" s="89">
        <v>10</v>
      </c>
      <c r="I29" s="89">
        <f t="shared" si="1"/>
        <v>49.2</v>
      </c>
      <c r="J29" s="89">
        <v>5</v>
      </c>
      <c r="K29" s="89">
        <v>6</v>
      </c>
      <c r="L29" s="88">
        <v>168350.38</v>
      </c>
      <c r="M29" s="88">
        <v>26371</v>
      </c>
      <c r="N29" s="90">
        <v>44916</v>
      </c>
      <c r="O29" s="91" t="s">
        <v>39</v>
      </c>
      <c r="P29" s="92"/>
      <c r="Q29" s="93"/>
      <c r="R29" s="99"/>
      <c r="S29" s="93"/>
      <c r="V29" s="122"/>
      <c r="W29" s="93"/>
      <c r="X29" s="96"/>
      <c r="Y29" s="96"/>
    </row>
    <row r="30" spans="1:27" s="97" customFormat="1" ht="25.35" customHeight="1">
      <c r="A30" s="86">
        <v>16</v>
      </c>
      <c r="B30" s="86">
        <v>9</v>
      </c>
      <c r="C30" s="87" t="s">
        <v>884</v>
      </c>
      <c r="D30" s="88">
        <v>2596.3000000000002</v>
      </c>
      <c r="E30" s="88">
        <v>13299.01</v>
      </c>
      <c r="F30" s="98">
        <f t="shared" si="2"/>
        <v>-0.80477494189417098</v>
      </c>
      <c r="G30" s="88">
        <v>353</v>
      </c>
      <c r="H30" s="89">
        <v>9</v>
      </c>
      <c r="I30" s="89">
        <f t="shared" si="1"/>
        <v>39.222222222222221</v>
      </c>
      <c r="J30" s="89">
        <v>4</v>
      </c>
      <c r="K30" s="89">
        <v>3</v>
      </c>
      <c r="L30" s="88">
        <v>69175.45</v>
      </c>
      <c r="M30" s="88">
        <v>11020</v>
      </c>
      <c r="N30" s="90" t="s">
        <v>883</v>
      </c>
      <c r="O30" s="91" t="s">
        <v>918</v>
      </c>
      <c r="P30" s="92"/>
      <c r="Q30" s="93"/>
      <c r="R30" s="99"/>
      <c r="S30" s="93"/>
      <c r="T30" s="120"/>
      <c r="U30" s="120"/>
      <c r="V30" s="122"/>
      <c r="W30" s="93"/>
      <c r="X30" s="96"/>
      <c r="Y30" s="96"/>
    </row>
    <row r="31" spans="1:27" s="97" customFormat="1" ht="25.35" customHeight="1">
      <c r="A31" s="86">
        <v>17</v>
      </c>
      <c r="B31" s="86">
        <v>16</v>
      </c>
      <c r="C31" s="87" t="s">
        <v>815</v>
      </c>
      <c r="D31" s="88">
        <v>1090.5</v>
      </c>
      <c r="E31" s="88">
        <v>585.54</v>
      </c>
      <c r="F31" s="98">
        <f t="shared" si="2"/>
        <v>0.86238344092632457</v>
      </c>
      <c r="G31" s="88">
        <v>252</v>
      </c>
      <c r="H31" s="89">
        <v>4</v>
      </c>
      <c r="I31" s="89">
        <f t="shared" si="1"/>
        <v>63</v>
      </c>
      <c r="J31" s="89">
        <v>1</v>
      </c>
      <c r="K31" s="89">
        <v>10</v>
      </c>
      <c r="L31" s="88">
        <v>136144.35</v>
      </c>
      <c r="M31" s="88">
        <v>26453</v>
      </c>
      <c r="N31" s="90">
        <v>44890</v>
      </c>
      <c r="O31" s="91" t="s">
        <v>921</v>
      </c>
      <c r="P31" s="92"/>
      <c r="Q31" s="93"/>
      <c r="R31" s="99"/>
      <c r="S31" s="93"/>
      <c r="V31" s="122"/>
      <c r="W31" s="93"/>
      <c r="X31" s="96"/>
      <c r="Y31" s="96"/>
    </row>
    <row r="32" spans="1:27" s="97" customFormat="1" ht="25.35" customHeight="1">
      <c r="A32" s="86">
        <v>18</v>
      </c>
      <c r="B32" s="86">
        <v>15</v>
      </c>
      <c r="C32" s="87" t="s">
        <v>803</v>
      </c>
      <c r="D32" s="88">
        <v>924.4</v>
      </c>
      <c r="E32" s="88">
        <v>1167.0999999999999</v>
      </c>
      <c r="F32" s="98">
        <f t="shared" si="2"/>
        <v>-0.2079513323622654</v>
      </c>
      <c r="G32" s="88">
        <v>133</v>
      </c>
      <c r="H32" s="89">
        <v>3</v>
      </c>
      <c r="I32" s="89">
        <f t="shared" si="1"/>
        <v>44.333333333333336</v>
      </c>
      <c r="J32" s="89">
        <v>2</v>
      </c>
      <c r="K32" s="89">
        <v>11</v>
      </c>
      <c r="L32" s="88">
        <v>109069.2</v>
      </c>
      <c r="M32" s="88">
        <v>17368</v>
      </c>
      <c r="N32" s="90">
        <v>44883</v>
      </c>
      <c r="O32" s="91" t="s">
        <v>41</v>
      </c>
      <c r="P32" s="92"/>
      <c r="Q32" s="93"/>
      <c r="R32" s="99"/>
      <c r="S32" s="93"/>
      <c r="V32" s="122"/>
      <c r="W32" s="93"/>
      <c r="X32" s="96"/>
      <c r="Y32" s="96"/>
    </row>
    <row r="33" spans="1:27" s="97" customFormat="1" ht="25.35" customHeight="1">
      <c r="A33" s="86">
        <v>19</v>
      </c>
      <c r="B33" s="121" t="s">
        <v>36</v>
      </c>
      <c r="C33" s="87" t="s">
        <v>909</v>
      </c>
      <c r="D33" s="88">
        <v>599.29999999999995</v>
      </c>
      <c r="E33" s="98" t="s">
        <v>36</v>
      </c>
      <c r="F33" s="98" t="s">
        <v>36</v>
      </c>
      <c r="G33" s="88">
        <v>103</v>
      </c>
      <c r="H33" s="89">
        <v>7</v>
      </c>
      <c r="I33" s="89">
        <f t="shared" si="1"/>
        <v>14.714285714285714</v>
      </c>
      <c r="J33" s="89">
        <v>6</v>
      </c>
      <c r="K33" s="89">
        <v>2</v>
      </c>
      <c r="L33" s="88">
        <v>1202.8</v>
      </c>
      <c r="M33" s="88">
        <v>194</v>
      </c>
      <c r="N33" s="90">
        <v>44951</v>
      </c>
      <c r="O33" s="91" t="s">
        <v>910</v>
      </c>
      <c r="P33" s="92"/>
      <c r="Q33" s="93"/>
      <c r="R33" s="99"/>
      <c r="S33" s="93"/>
      <c r="V33" s="122"/>
      <c r="W33" s="93"/>
      <c r="X33" s="96"/>
      <c r="Y33" s="96"/>
    </row>
    <row r="34" spans="1:27" s="97" customFormat="1" ht="25.35" customHeight="1">
      <c r="A34" s="86">
        <v>20</v>
      </c>
      <c r="B34" s="86">
        <v>14</v>
      </c>
      <c r="C34" s="87" t="s">
        <v>753</v>
      </c>
      <c r="D34" s="88">
        <v>456.5</v>
      </c>
      <c r="E34" s="88">
        <v>1556.2</v>
      </c>
      <c r="F34" s="98">
        <f>(D34-E34)/E34</f>
        <v>-0.706657241999743</v>
      </c>
      <c r="G34" s="88">
        <v>72</v>
      </c>
      <c r="H34" s="89">
        <v>3</v>
      </c>
      <c r="I34" s="89">
        <f t="shared" si="1"/>
        <v>24</v>
      </c>
      <c r="J34" s="89">
        <v>3</v>
      </c>
      <c r="K34" s="89">
        <v>16</v>
      </c>
      <c r="L34" s="88">
        <v>1002589.3900000001</v>
      </c>
      <c r="M34" s="88">
        <v>143909</v>
      </c>
      <c r="N34" s="90">
        <v>44848</v>
      </c>
      <c r="O34" s="91" t="s">
        <v>754</v>
      </c>
      <c r="P34" s="92"/>
      <c r="Q34" s="93"/>
      <c r="R34" s="99"/>
      <c r="S34" s="93"/>
      <c r="V34" s="122"/>
      <c r="W34" s="93"/>
      <c r="X34" s="96"/>
      <c r="Y34" s="96"/>
    </row>
    <row r="35" spans="1:27" s="113" customFormat="1" ht="25.35" customHeight="1">
      <c r="A35" s="107"/>
      <c r="B35" s="107"/>
      <c r="C35" s="117" t="s">
        <v>69</v>
      </c>
      <c r="D35" s="108">
        <f>SUM(D23:D34)</f>
        <v>310871.40999999997</v>
      </c>
      <c r="E35" s="108">
        <v>419543.44999999995</v>
      </c>
      <c r="F35" s="109">
        <f>(D35-E35)/E35</f>
        <v>-0.25902451819948563</v>
      </c>
      <c r="G35" s="108">
        <f>SUM(G23:G34)</f>
        <v>45437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86">
        <v>18</v>
      </c>
      <c r="C37" s="87" t="s">
        <v>849</v>
      </c>
      <c r="D37" s="88">
        <v>168.5</v>
      </c>
      <c r="E37" s="88">
        <v>179.9</v>
      </c>
      <c r="F37" s="98">
        <f>(D37-E37)/E37</f>
        <v>-6.3368538076709308E-2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15595.369999999997</v>
      </c>
      <c r="M37" s="88">
        <v>2819</v>
      </c>
      <c r="N37" s="90">
        <v>44911</v>
      </c>
      <c r="O37" s="91" t="s">
        <v>799</v>
      </c>
      <c r="P37" s="92"/>
      <c r="Q37" s="93"/>
      <c r="R37" s="99"/>
      <c r="S37" s="93"/>
      <c r="V37" s="122"/>
      <c r="W37" s="93"/>
      <c r="X37" s="96"/>
      <c r="Y37" s="96"/>
    </row>
    <row r="38" spans="1:27" customFormat="1" ht="25.35" customHeight="1">
      <c r="A38" s="86">
        <v>22</v>
      </c>
      <c r="B38" s="119" t="s">
        <v>36</v>
      </c>
      <c r="C38" s="87" t="s">
        <v>797</v>
      </c>
      <c r="D38" s="88">
        <v>137</v>
      </c>
      <c r="E38" s="88" t="s">
        <v>36</v>
      </c>
      <c r="F38" s="98" t="s">
        <v>36</v>
      </c>
      <c r="G38" s="88">
        <v>35</v>
      </c>
      <c r="H38" s="89">
        <v>1</v>
      </c>
      <c r="I38" s="89">
        <f>G38/H38</f>
        <v>35</v>
      </c>
      <c r="J38" s="89">
        <v>1</v>
      </c>
      <c r="K38" s="89" t="s">
        <v>36</v>
      </c>
      <c r="L38" s="88">
        <v>8339.52</v>
      </c>
      <c r="M38" s="88">
        <v>1881</v>
      </c>
      <c r="N38" s="90">
        <v>44883</v>
      </c>
      <c r="O38" s="91" t="s">
        <v>81</v>
      </c>
      <c r="P38" s="79"/>
      <c r="Q38" s="80"/>
      <c r="R38" s="84"/>
      <c r="S38" s="80"/>
      <c r="T38" s="1"/>
      <c r="U38" s="1"/>
      <c r="V38" s="122"/>
      <c r="W38" s="93"/>
      <c r="X38" s="83"/>
      <c r="Y38" s="83"/>
    </row>
    <row r="39" spans="1:27" s="97" customFormat="1" ht="25.35" customHeight="1">
      <c r="A39" s="86">
        <v>23</v>
      </c>
      <c r="B39" s="86">
        <v>21</v>
      </c>
      <c r="C39" s="87" t="s">
        <v>800</v>
      </c>
      <c r="D39" s="88">
        <v>104.7</v>
      </c>
      <c r="E39" s="88">
        <v>128.4</v>
      </c>
      <c r="F39" s="98">
        <f>(D39-E39)/E39</f>
        <v>-0.18457943925233647</v>
      </c>
      <c r="G39" s="88">
        <v>23</v>
      </c>
      <c r="H39" s="89">
        <v>1</v>
      </c>
      <c r="I39" s="89">
        <f>G39/H39</f>
        <v>23</v>
      </c>
      <c r="J39" s="89">
        <v>1</v>
      </c>
      <c r="K39" s="89">
        <v>11</v>
      </c>
      <c r="L39" s="88">
        <v>205435.83000000002</v>
      </c>
      <c r="M39" s="88">
        <v>32181</v>
      </c>
      <c r="N39" s="90">
        <v>44883</v>
      </c>
      <c r="O39" s="91" t="s">
        <v>801</v>
      </c>
      <c r="P39" s="92"/>
      <c r="Q39" s="93"/>
      <c r="R39" s="99"/>
      <c r="S39" s="93"/>
      <c r="V39" s="122"/>
      <c r="W39" s="93"/>
      <c r="X39" s="96"/>
      <c r="Y39" s="96"/>
    </row>
    <row r="40" spans="1:27" s="97" customFormat="1" ht="25.35" customHeight="1">
      <c r="A40" s="86">
        <v>24</v>
      </c>
      <c r="B40" s="86">
        <v>13</v>
      </c>
      <c r="C40" s="87" t="s">
        <v>887</v>
      </c>
      <c r="D40" s="88">
        <v>104</v>
      </c>
      <c r="E40" s="88">
        <v>2438.3000000000002</v>
      </c>
      <c r="F40" s="98">
        <f>(D40-E40)/E40</f>
        <v>-0.95734733215765078</v>
      </c>
      <c r="G40" s="88">
        <v>23</v>
      </c>
      <c r="H40" s="89">
        <v>3</v>
      </c>
      <c r="I40" s="89">
        <f>G40/H40</f>
        <v>7.666666666666667</v>
      </c>
      <c r="J40" s="89">
        <v>2</v>
      </c>
      <c r="K40" s="89">
        <v>3</v>
      </c>
      <c r="L40" s="88">
        <v>12277.24</v>
      </c>
      <c r="M40" s="88">
        <v>2014</v>
      </c>
      <c r="N40" s="90" t="s">
        <v>883</v>
      </c>
      <c r="O40" s="91" t="s">
        <v>81</v>
      </c>
      <c r="P40" s="92"/>
      <c r="Q40" s="93"/>
      <c r="R40" s="99"/>
      <c r="S40" s="93"/>
      <c r="V40" s="122"/>
      <c r="W40" s="93"/>
      <c r="X40" s="96"/>
      <c r="Y40" s="96"/>
    </row>
    <row r="41" spans="1:27" s="97" customFormat="1" ht="25.35" customHeight="1">
      <c r="A41" s="86"/>
      <c r="B41" s="86"/>
      <c r="C41" s="117" t="s">
        <v>294</v>
      </c>
      <c r="D41" s="108">
        <f>SUM(D35:D40)</f>
        <v>311385.61</v>
      </c>
      <c r="E41" s="110">
        <v>419837.85</v>
      </c>
      <c r="F41" s="109">
        <f>(D41-E41)/E41</f>
        <v>-0.25831934876762541</v>
      </c>
      <c r="G41" s="108">
        <f>SUM(G35:G40)</f>
        <v>45564</v>
      </c>
      <c r="H41" s="89"/>
      <c r="I41" s="89"/>
      <c r="J41" s="89"/>
      <c r="K41" s="89"/>
      <c r="L41" s="88"/>
      <c r="M41" s="88"/>
      <c r="N41" s="90"/>
      <c r="O41" s="91"/>
      <c r="T41" s="1"/>
      <c r="U41" s="1"/>
      <c r="V41" s="1"/>
      <c r="W41" s="93"/>
    </row>
    <row r="42" spans="1:27" ht="25.35" customHeight="1">
      <c r="W42" s="32"/>
    </row>
    <row r="43" spans="1:27" ht="14.1" customHeight="1">
      <c r="W43" s="32"/>
    </row>
    <row r="54" spans="19:25" ht="12" customHeight="1"/>
    <row r="63" spans="19:25">
      <c r="S63" s="7"/>
      <c r="Y63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56ED-D055-45DD-A2E1-F9DE807FA332}">
  <sheetPr codeName="Sheet91"/>
  <dimension ref="A1:AA63"/>
  <sheetViews>
    <sheetView topLeftCell="A15" zoomScale="60" zoomScaleNormal="60" workbookViewId="0">
      <selection activeCell="C40" sqref="C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889</v>
      </c>
      <c r="F1" s="2"/>
      <c r="G1" s="2"/>
      <c r="H1" s="2"/>
      <c r="I1" s="2"/>
    </row>
    <row r="2" spans="1:25" ht="19.5" customHeight="1">
      <c r="E2" s="2" t="s">
        <v>890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>
      <c r="A6" s="159"/>
      <c r="B6" s="159"/>
      <c r="C6" s="156"/>
      <c r="D6" s="4" t="s">
        <v>893</v>
      </c>
      <c r="E6" s="4" t="s">
        <v>894</v>
      </c>
      <c r="F6" s="156"/>
      <c r="G6" s="4" t="s">
        <v>891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>
      <c r="A10" s="159"/>
      <c r="B10" s="159"/>
      <c r="C10" s="156"/>
      <c r="D10" s="4" t="s">
        <v>895</v>
      </c>
      <c r="E10" s="4" t="s">
        <v>896</v>
      </c>
      <c r="F10" s="156"/>
      <c r="G10" s="4" t="s">
        <v>892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7"/>
      <c r="V10" s="26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133915.97</v>
      </c>
      <c r="E13" s="88">
        <v>180142.15</v>
      </c>
      <c r="F13" s="98">
        <f>(D13-E13)/E13</f>
        <v>-0.25660946091739217</v>
      </c>
      <c r="G13" s="88">
        <v>16347</v>
      </c>
      <c r="H13" s="89">
        <v>150</v>
      </c>
      <c r="I13" s="89">
        <f t="shared" ref="I13:I19" si="0">G13/H13</f>
        <v>108.98</v>
      </c>
      <c r="J13" s="89">
        <v>24</v>
      </c>
      <c r="K13" s="89">
        <v>6</v>
      </c>
      <c r="L13" s="88">
        <v>2230470.09</v>
      </c>
      <c r="M13" s="88">
        <v>298032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0"/>
      <c r="W13" s="99"/>
      <c r="X13" s="96"/>
      <c r="Y13" s="96"/>
    </row>
    <row r="14" spans="1:25" s="97" customFormat="1" ht="25.35" customHeight="1">
      <c r="A14" s="86">
        <v>2</v>
      </c>
      <c r="B14" s="86">
        <v>2</v>
      </c>
      <c r="C14" s="87" t="s">
        <v>863</v>
      </c>
      <c r="D14" s="88">
        <v>78016.58</v>
      </c>
      <c r="E14" s="88">
        <v>90259.28</v>
      </c>
      <c r="F14" s="98">
        <f>(D14-E14)/E14</f>
        <v>-0.13563923842512368</v>
      </c>
      <c r="G14" s="88">
        <v>10936</v>
      </c>
      <c r="H14" s="89">
        <v>116</v>
      </c>
      <c r="I14" s="89">
        <f t="shared" si="0"/>
        <v>94.275862068965523</v>
      </c>
      <c r="J14" s="89">
        <v>10</v>
      </c>
      <c r="K14" s="89">
        <v>4</v>
      </c>
      <c r="L14" s="88">
        <v>682270.90999999992</v>
      </c>
      <c r="M14" s="88">
        <v>102511</v>
      </c>
      <c r="N14" s="90">
        <v>44925</v>
      </c>
      <c r="O14" s="91" t="s">
        <v>314</v>
      </c>
      <c r="P14" s="92"/>
      <c r="Q14" s="93"/>
      <c r="R14" s="99"/>
      <c r="S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74023.06</v>
      </c>
      <c r="E15" s="88">
        <v>83076.67</v>
      </c>
      <c r="F15" s="98">
        <f>(D15-E15)/E15</f>
        <v>-0.10897897087112424</v>
      </c>
      <c r="G15" s="88">
        <v>12868</v>
      </c>
      <c r="H15" s="89">
        <v>127</v>
      </c>
      <c r="I15" s="89">
        <f t="shared" si="0"/>
        <v>101.32283464566929</v>
      </c>
      <c r="J15" s="89">
        <v>23</v>
      </c>
      <c r="K15" s="89">
        <v>5</v>
      </c>
      <c r="L15" s="88">
        <v>736383.34</v>
      </c>
      <c r="M15" s="88">
        <v>137688</v>
      </c>
      <c r="N15" s="90" t="s">
        <v>857</v>
      </c>
      <c r="O15" s="91" t="s">
        <v>918</v>
      </c>
      <c r="P15" s="92"/>
      <c r="Q15" s="93"/>
      <c r="R15" s="99"/>
      <c r="S15" s="93"/>
      <c r="W15" s="99"/>
      <c r="X15" s="96"/>
      <c r="Y15" s="96"/>
    </row>
    <row r="16" spans="1:25" s="97" customFormat="1" ht="25.35" customHeight="1">
      <c r="A16" s="86">
        <v>4</v>
      </c>
      <c r="B16" s="118" t="s">
        <v>34</v>
      </c>
      <c r="C16" s="87" t="s">
        <v>900</v>
      </c>
      <c r="D16" s="88">
        <v>30311.119999999999</v>
      </c>
      <c r="E16" s="88" t="s">
        <v>36</v>
      </c>
      <c r="F16" s="98" t="s">
        <v>36</v>
      </c>
      <c r="G16" s="88">
        <v>4413</v>
      </c>
      <c r="H16" s="89">
        <v>83</v>
      </c>
      <c r="I16" s="89">
        <f t="shared" si="0"/>
        <v>53.168674698795179</v>
      </c>
      <c r="J16" s="89">
        <v>19</v>
      </c>
      <c r="K16" s="89">
        <v>1</v>
      </c>
      <c r="L16" s="88">
        <v>37409.57</v>
      </c>
      <c r="M16" s="88">
        <v>5311</v>
      </c>
      <c r="N16" s="90">
        <v>44946</v>
      </c>
      <c r="O16" s="91" t="s">
        <v>825</v>
      </c>
      <c r="P16" s="92"/>
      <c r="Q16" s="93"/>
      <c r="R16" s="99"/>
      <c r="S16" s="93"/>
      <c r="W16" s="99"/>
      <c r="X16" s="96"/>
      <c r="Y16" s="96"/>
    </row>
    <row r="17" spans="1:27" s="97" customFormat="1" ht="25.35" customHeight="1">
      <c r="A17" s="86">
        <v>5</v>
      </c>
      <c r="B17" s="86" t="s">
        <v>34</v>
      </c>
      <c r="C17" s="87" t="s">
        <v>897</v>
      </c>
      <c r="D17" s="88">
        <v>20384.48</v>
      </c>
      <c r="E17" s="98" t="s">
        <v>36</v>
      </c>
      <c r="F17" s="98" t="s">
        <v>36</v>
      </c>
      <c r="G17" s="88">
        <v>3044</v>
      </c>
      <c r="H17" s="89">
        <v>50</v>
      </c>
      <c r="I17" s="89">
        <f t="shared" si="0"/>
        <v>60.88</v>
      </c>
      <c r="J17" s="89">
        <v>15</v>
      </c>
      <c r="K17" s="89">
        <v>1</v>
      </c>
      <c r="L17" s="88">
        <v>20384.48</v>
      </c>
      <c r="M17" s="88">
        <v>3044</v>
      </c>
      <c r="N17" s="90">
        <v>44946</v>
      </c>
      <c r="O17" s="91" t="s">
        <v>898</v>
      </c>
      <c r="P17" s="92"/>
      <c r="Q17" s="93"/>
      <c r="R17" s="99"/>
      <c r="S17" s="93"/>
      <c r="W17" s="99"/>
      <c r="X17" s="96"/>
      <c r="Y17" s="96"/>
    </row>
    <row r="18" spans="1:27" s="97" customFormat="1" ht="25.35" customHeight="1">
      <c r="A18" s="86">
        <v>6</v>
      </c>
      <c r="B18" s="118">
        <v>7</v>
      </c>
      <c r="C18" s="87" t="s">
        <v>865</v>
      </c>
      <c r="D18" s="89">
        <v>15613.83</v>
      </c>
      <c r="E18" s="89">
        <v>16226.4</v>
      </c>
      <c r="F18" s="98">
        <f t="shared" ref="F18:F23" si="1">(D18-E18)/E18</f>
        <v>-3.7751442094364721E-2</v>
      </c>
      <c r="G18" s="88">
        <v>2970</v>
      </c>
      <c r="H18" s="89">
        <v>54</v>
      </c>
      <c r="I18" s="89">
        <f t="shared" si="0"/>
        <v>55</v>
      </c>
      <c r="J18" s="89">
        <v>12</v>
      </c>
      <c r="K18" s="89">
        <v>4</v>
      </c>
      <c r="L18" s="88">
        <v>127926.21</v>
      </c>
      <c r="M18" s="88">
        <v>25788</v>
      </c>
      <c r="N18" s="90">
        <v>44925</v>
      </c>
      <c r="O18" s="91" t="s">
        <v>876</v>
      </c>
      <c r="P18" s="92"/>
      <c r="Q18" s="93"/>
      <c r="R18" s="99"/>
      <c r="S18" s="93"/>
      <c r="W18" s="99"/>
      <c r="X18" s="96"/>
      <c r="Y18" s="96"/>
    </row>
    <row r="19" spans="1:27" s="97" customFormat="1" ht="25.35" customHeight="1">
      <c r="A19" s="86">
        <v>7</v>
      </c>
      <c r="B19" s="86">
        <v>5</v>
      </c>
      <c r="C19" s="87" t="s">
        <v>882</v>
      </c>
      <c r="D19" s="88">
        <v>13823.77</v>
      </c>
      <c r="E19" s="88">
        <v>30620.37</v>
      </c>
      <c r="F19" s="98">
        <f t="shared" si="1"/>
        <v>-0.54854333896030649</v>
      </c>
      <c r="G19" s="88">
        <v>1935</v>
      </c>
      <c r="H19" s="89">
        <v>37</v>
      </c>
      <c r="I19" s="89">
        <f t="shared" si="0"/>
        <v>52.297297297297298</v>
      </c>
      <c r="J19" s="89">
        <v>8</v>
      </c>
      <c r="K19" s="89">
        <v>2</v>
      </c>
      <c r="L19" s="88">
        <v>61996.97</v>
      </c>
      <c r="M19" s="88">
        <v>9787</v>
      </c>
      <c r="N19" s="90" t="s">
        <v>883</v>
      </c>
      <c r="O19" s="91" t="s">
        <v>48</v>
      </c>
      <c r="P19" s="92"/>
      <c r="Q19" s="93"/>
      <c r="R19" s="99"/>
      <c r="S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880</v>
      </c>
      <c r="D20" s="88">
        <v>13329</v>
      </c>
      <c r="E20" s="88">
        <v>22064</v>
      </c>
      <c r="F20" s="98">
        <f t="shared" si="1"/>
        <v>-0.39589376359680928</v>
      </c>
      <c r="G20" s="88">
        <v>2620</v>
      </c>
      <c r="H20" s="89" t="s">
        <v>36</v>
      </c>
      <c r="I20" s="89" t="s">
        <v>36</v>
      </c>
      <c r="J20" s="89">
        <v>15</v>
      </c>
      <c r="K20" s="89">
        <v>2</v>
      </c>
      <c r="L20" s="88">
        <v>39130</v>
      </c>
      <c r="M20" s="88">
        <v>8107</v>
      </c>
      <c r="N20" s="90">
        <v>44939</v>
      </c>
      <c r="O20" s="91" t="s">
        <v>65</v>
      </c>
      <c r="P20" s="92"/>
      <c r="Q20" s="93"/>
      <c r="R20" s="99"/>
      <c r="S20" s="93"/>
      <c r="W20" s="99"/>
      <c r="X20" s="96"/>
      <c r="Y20" s="96"/>
    </row>
    <row r="21" spans="1:27" s="97" customFormat="1" ht="25.35" customHeight="1">
      <c r="A21" s="86">
        <v>9</v>
      </c>
      <c r="B21" s="86">
        <v>4</v>
      </c>
      <c r="C21" s="87" t="s">
        <v>884</v>
      </c>
      <c r="D21" s="88">
        <v>13299.01</v>
      </c>
      <c r="E21" s="88">
        <v>32768.74</v>
      </c>
      <c r="F21" s="98">
        <f t="shared" si="1"/>
        <v>-0.59415558852735861</v>
      </c>
      <c r="G21" s="88">
        <v>1869</v>
      </c>
      <c r="H21" s="89">
        <v>40</v>
      </c>
      <c r="I21" s="89">
        <f>G21/H21</f>
        <v>46.725000000000001</v>
      </c>
      <c r="J21" s="89">
        <v>8</v>
      </c>
      <c r="K21" s="89">
        <v>2</v>
      </c>
      <c r="L21" s="88">
        <v>61302.86</v>
      </c>
      <c r="M21" s="88">
        <v>9724</v>
      </c>
      <c r="N21" s="90" t="s">
        <v>883</v>
      </c>
      <c r="O21" s="91" t="s">
        <v>918</v>
      </c>
      <c r="P21" s="92"/>
      <c r="Q21" s="93"/>
      <c r="R21" s="99"/>
      <c r="S21" s="93"/>
      <c r="W21" s="99"/>
      <c r="X21" s="96"/>
      <c r="Y21" s="96"/>
    </row>
    <row r="22" spans="1:27" s="97" customFormat="1" ht="25.35" customHeight="1">
      <c r="A22" s="86">
        <v>10</v>
      </c>
      <c r="B22" s="86">
        <v>8</v>
      </c>
      <c r="C22" s="87" t="s">
        <v>873</v>
      </c>
      <c r="D22" s="88">
        <v>9709.3700000000008</v>
      </c>
      <c r="E22" s="88">
        <v>14065.11</v>
      </c>
      <c r="F22" s="98">
        <f t="shared" si="1"/>
        <v>-0.30968403375444625</v>
      </c>
      <c r="G22" s="88">
        <v>1450</v>
      </c>
      <c r="H22" s="89">
        <v>27</v>
      </c>
      <c r="I22" s="89">
        <f>G22/H22</f>
        <v>53.703703703703702</v>
      </c>
      <c r="J22" s="89">
        <v>10</v>
      </c>
      <c r="K22" s="89">
        <v>3</v>
      </c>
      <c r="L22" s="88">
        <v>67282.28</v>
      </c>
      <c r="M22" s="88">
        <v>10457</v>
      </c>
      <c r="N22" s="90" t="s">
        <v>874</v>
      </c>
      <c r="O22" s="91" t="s">
        <v>39</v>
      </c>
      <c r="P22" s="92"/>
      <c r="Q22" s="93"/>
      <c r="R22" s="99"/>
      <c r="S22" s="93"/>
      <c r="T22" s="120"/>
      <c r="U22" s="120"/>
      <c r="V22" s="120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402426.19</v>
      </c>
      <c r="E23" s="108">
        <v>485696.72</v>
      </c>
      <c r="F23" s="109">
        <f t="shared" si="1"/>
        <v>-0.17144552674763786</v>
      </c>
      <c r="G23" s="108">
        <f>SUM(G13:G22)</f>
        <v>58452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855</v>
      </c>
      <c r="D25" s="88">
        <v>6972.56</v>
      </c>
      <c r="E25" s="88">
        <v>9255.56</v>
      </c>
      <c r="F25" s="98">
        <f t="shared" ref="F25:F32" si="2">(D25-E25)/E25</f>
        <v>-0.24666254662062578</v>
      </c>
      <c r="G25" s="88">
        <v>1098</v>
      </c>
      <c r="H25" s="89">
        <v>14</v>
      </c>
      <c r="I25" s="89">
        <f t="shared" ref="I25:I30" si="3">G25/H25</f>
        <v>78.428571428571431</v>
      </c>
      <c r="J25" s="89">
        <v>9</v>
      </c>
      <c r="K25" s="89">
        <v>5</v>
      </c>
      <c r="L25" s="88">
        <v>163850.39000000001</v>
      </c>
      <c r="M25" s="88">
        <v>25665</v>
      </c>
      <c r="N25" s="90">
        <v>44916</v>
      </c>
      <c r="O25" s="91" t="s">
        <v>39</v>
      </c>
      <c r="P25" s="92"/>
      <c r="Q25" s="93"/>
      <c r="R25" s="99"/>
      <c r="S25" s="93"/>
      <c r="W25" s="99"/>
      <c r="X25" s="96"/>
      <c r="Y25" s="96"/>
    </row>
    <row r="26" spans="1:27" s="97" customFormat="1" ht="25.35" customHeight="1">
      <c r="A26" s="86">
        <v>12</v>
      </c>
      <c r="B26" s="86">
        <v>10</v>
      </c>
      <c r="C26" s="87" t="s">
        <v>875</v>
      </c>
      <c r="D26" s="88">
        <v>3688.16</v>
      </c>
      <c r="E26" s="88">
        <v>7218.44</v>
      </c>
      <c r="F26" s="98">
        <f t="shared" si="2"/>
        <v>-0.48906411911714998</v>
      </c>
      <c r="G26" s="88">
        <v>577</v>
      </c>
      <c r="H26" s="89">
        <v>13</v>
      </c>
      <c r="I26" s="89">
        <f t="shared" si="3"/>
        <v>44.384615384615387</v>
      </c>
      <c r="J26" s="89">
        <v>6</v>
      </c>
      <c r="K26" s="89">
        <v>3</v>
      </c>
      <c r="L26" s="88">
        <v>30215.95</v>
      </c>
      <c r="M26" s="88">
        <v>4858</v>
      </c>
      <c r="N26" s="90" t="s">
        <v>874</v>
      </c>
      <c r="O26" s="91" t="s">
        <v>876</v>
      </c>
      <c r="P26" s="92"/>
      <c r="Q26" s="93"/>
      <c r="R26" s="99"/>
      <c r="S26" s="93"/>
      <c r="W26" s="99"/>
      <c r="X26" s="96"/>
      <c r="Y26" s="96"/>
    </row>
    <row r="27" spans="1:27" s="97" customFormat="1" ht="25.35" customHeight="1">
      <c r="A27" s="86">
        <v>13</v>
      </c>
      <c r="B27" s="86">
        <v>11</v>
      </c>
      <c r="C27" s="87" t="s">
        <v>887</v>
      </c>
      <c r="D27" s="88">
        <v>2438.3000000000002</v>
      </c>
      <c r="E27" s="88">
        <v>3737.7</v>
      </c>
      <c r="F27" s="98">
        <f t="shared" si="2"/>
        <v>-0.34764694865826568</v>
      </c>
      <c r="G27" s="88">
        <v>384</v>
      </c>
      <c r="H27" s="89">
        <v>8</v>
      </c>
      <c r="I27" s="89">
        <f t="shared" si="3"/>
        <v>48</v>
      </c>
      <c r="J27" s="89">
        <v>4</v>
      </c>
      <c r="K27" s="89">
        <v>2</v>
      </c>
      <c r="L27" s="88">
        <v>10674.54</v>
      </c>
      <c r="M27" s="88">
        <v>1749</v>
      </c>
      <c r="N27" s="90" t="s">
        <v>883</v>
      </c>
      <c r="O27" s="91" t="s">
        <v>81</v>
      </c>
      <c r="P27" s="92"/>
      <c r="Q27" s="93"/>
      <c r="R27" s="99"/>
      <c r="S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753</v>
      </c>
      <c r="D28" s="88">
        <v>1556.2</v>
      </c>
      <c r="E28" s="88">
        <v>2613.1999999999998</v>
      </c>
      <c r="F28" s="98">
        <f t="shared" si="2"/>
        <v>-0.40448492270013769</v>
      </c>
      <c r="G28" s="88">
        <v>248</v>
      </c>
      <c r="H28" s="89">
        <v>5</v>
      </c>
      <c r="I28" s="89">
        <f t="shared" si="3"/>
        <v>49.6</v>
      </c>
      <c r="J28" s="89">
        <v>4</v>
      </c>
      <c r="K28" s="89">
        <v>15</v>
      </c>
      <c r="L28" s="88">
        <v>1001225.3900000001</v>
      </c>
      <c r="M28" s="88">
        <v>143692</v>
      </c>
      <c r="N28" s="90">
        <v>44848</v>
      </c>
      <c r="O28" s="91" t="s">
        <v>754</v>
      </c>
      <c r="P28" s="92"/>
      <c r="Q28" s="93"/>
      <c r="R28" s="99"/>
      <c r="S28" s="93"/>
      <c r="W28" s="99"/>
      <c r="X28" s="96"/>
      <c r="Y28" s="96"/>
    </row>
    <row r="29" spans="1:27" s="97" customFormat="1" ht="25.35" customHeight="1">
      <c r="A29" s="86">
        <v>15</v>
      </c>
      <c r="B29" s="86">
        <v>16</v>
      </c>
      <c r="C29" s="87" t="s">
        <v>803</v>
      </c>
      <c r="D29" s="88">
        <v>1167.0999999999999</v>
      </c>
      <c r="E29" s="88">
        <v>1476.9</v>
      </c>
      <c r="F29" s="45">
        <f t="shared" si="2"/>
        <v>-0.20976369422438904</v>
      </c>
      <c r="G29" s="88">
        <v>163</v>
      </c>
      <c r="H29" s="89">
        <v>3</v>
      </c>
      <c r="I29" s="89">
        <f t="shared" si="3"/>
        <v>54.333333333333336</v>
      </c>
      <c r="J29" s="89">
        <v>2</v>
      </c>
      <c r="K29" s="89">
        <v>10</v>
      </c>
      <c r="L29" s="88">
        <v>108144.8</v>
      </c>
      <c r="M29" s="88">
        <v>17235</v>
      </c>
      <c r="N29" s="90">
        <v>44883</v>
      </c>
      <c r="O29" s="91" t="s">
        <v>41</v>
      </c>
      <c r="P29" s="92"/>
      <c r="Q29" s="93"/>
      <c r="R29" s="99"/>
      <c r="S29" s="93"/>
      <c r="W29" s="99"/>
      <c r="X29" s="96"/>
      <c r="Y29" s="96"/>
    </row>
    <row r="30" spans="1:27" customFormat="1" ht="25.35" customHeight="1">
      <c r="A30" s="86">
        <v>16</v>
      </c>
      <c r="B30" s="86">
        <v>17</v>
      </c>
      <c r="C30" s="87" t="s">
        <v>815</v>
      </c>
      <c r="D30" s="88">
        <v>585.54</v>
      </c>
      <c r="E30" s="88">
        <v>923.32</v>
      </c>
      <c r="F30" s="98">
        <f t="shared" si="2"/>
        <v>-0.36583199757397228</v>
      </c>
      <c r="G30" s="88">
        <v>129</v>
      </c>
      <c r="H30" s="89">
        <v>2</v>
      </c>
      <c r="I30" s="89">
        <f t="shared" si="3"/>
        <v>64.5</v>
      </c>
      <c r="J30" s="89">
        <v>1</v>
      </c>
      <c r="K30" s="89">
        <v>9</v>
      </c>
      <c r="L30" s="88">
        <v>134960.18</v>
      </c>
      <c r="M30" s="88">
        <v>26170</v>
      </c>
      <c r="N30" s="90">
        <v>44890</v>
      </c>
      <c r="O30" s="91" t="s">
        <v>921</v>
      </c>
      <c r="P30" s="79"/>
      <c r="Q30" s="80"/>
      <c r="R30" s="84"/>
      <c r="S30" s="80"/>
      <c r="T30" s="1"/>
      <c r="U30" s="1"/>
      <c r="V30" s="1"/>
      <c r="W30" s="84"/>
      <c r="X30" s="83"/>
      <c r="Y30" s="83"/>
    </row>
    <row r="31" spans="1:27" s="97" customFormat="1" ht="25.35" customHeight="1">
      <c r="A31" s="86">
        <v>17</v>
      </c>
      <c r="B31" s="86">
        <v>25</v>
      </c>
      <c r="C31" s="87" t="s">
        <v>871</v>
      </c>
      <c r="D31" s="88">
        <v>191</v>
      </c>
      <c r="E31" s="88">
        <v>168.5</v>
      </c>
      <c r="F31" s="98">
        <f t="shared" si="2"/>
        <v>0.13353115727002968</v>
      </c>
      <c r="G31" s="88">
        <v>26</v>
      </c>
      <c r="H31" s="89" t="s">
        <v>36</v>
      </c>
      <c r="I31" s="89" t="s">
        <v>36</v>
      </c>
      <c r="J31" s="89">
        <v>1</v>
      </c>
      <c r="K31" s="89" t="s">
        <v>36</v>
      </c>
      <c r="L31" s="88" t="s">
        <v>899</v>
      </c>
      <c r="M31" s="88">
        <v>3553</v>
      </c>
      <c r="N31" s="90">
        <v>44603</v>
      </c>
      <c r="O31" s="91" t="s">
        <v>65</v>
      </c>
      <c r="P31" s="92"/>
      <c r="Q31" s="93"/>
      <c r="R31" s="99"/>
      <c r="S31" s="93"/>
      <c r="W31" s="99"/>
      <c r="X31" s="96"/>
      <c r="Y31" s="96"/>
    </row>
    <row r="32" spans="1:27" s="97" customFormat="1" ht="25.35" customHeight="1">
      <c r="A32" s="86">
        <v>18</v>
      </c>
      <c r="B32" s="118">
        <v>20</v>
      </c>
      <c r="C32" s="87" t="s">
        <v>849</v>
      </c>
      <c r="D32" s="88">
        <v>179.9</v>
      </c>
      <c r="E32" s="88">
        <v>629.73</v>
      </c>
      <c r="F32" s="98">
        <f t="shared" si="2"/>
        <v>-0.71432201102059623</v>
      </c>
      <c r="G32" s="88">
        <v>29</v>
      </c>
      <c r="H32" s="89">
        <v>2</v>
      </c>
      <c r="I32" s="89">
        <f>G32/H32</f>
        <v>14.5</v>
      </c>
      <c r="J32" s="89">
        <v>2</v>
      </c>
      <c r="K32" s="89">
        <v>6</v>
      </c>
      <c r="L32" s="88">
        <v>14415.589999999997</v>
      </c>
      <c r="M32" s="88">
        <v>2536</v>
      </c>
      <c r="N32" s="90">
        <v>44911</v>
      </c>
      <c r="O32" s="91" t="s">
        <v>799</v>
      </c>
      <c r="P32" s="92"/>
      <c r="Q32" s="93"/>
      <c r="R32" s="99"/>
      <c r="S32" s="93"/>
      <c r="W32" s="99"/>
      <c r="X32" s="96"/>
      <c r="Y32" s="96"/>
    </row>
    <row r="33" spans="1:27" customFormat="1" ht="25.35" customHeight="1">
      <c r="A33" s="86">
        <v>19</v>
      </c>
      <c r="B33" s="71" t="s">
        <v>36</v>
      </c>
      <c r="C33" s="87" t="s">
        <v>711</v>
      </c>
      <c r="D33" s="88">
        <v>179.5</v>
      </c>
      <c r="E33" s="45" t="s">
        <v>36</v>
      </c>
      <c r="F33" s="45" t="s">
        <v>36</v>
      </c>
      <c r="G33" s="88">
        <v>25</v>
      </c>
      <c r="H33" s="89">
        <v>1</v>
      </c>
      <c r="I33" s="89">
        <f>G33/H33</f>
        <v>25</v>
      </c>
      <c r="J33" s="89">
        <v>1</v>
      </c>
      <c r="K33" s="45" t="s">
        <v>36</v>
      </c>
      <c r="L33" s="88">
        <v>120203.03</v>
      </c>
      <c r="M33" s="88">
        <v>18979</v>
      </c>
      <c r="N33" s="90">
        <v>44820</v>
      </c>
      <c r="O33" s="91" t="s">
        <v>43</v>
      </c>
      <c r="P33" s="79"/>
      <c r="Q33" s="80"/>
      <c r="R33" s="84"/>
      <c r="S33" s="80"/>
      <c r="T33" s="1"/>
      <c r="U33" s="1"/>
      <c r="V33" s="1"/>
      <c r="W33" s="84"/>
      <c r="X33" s="83"/>
      <c r="Y33" s="83"/>
    </row>
    <row r="34" spans="1:27" s="97" customFormat="1" ht="25.35" customHeight="1">
      <c r="A34" s="86">
        <v>20</v>
      </c>
      <c r="B34" s="121" t="s">
        <v>36</v>
      </c>
      <c r="C34" s="87" t="s">
        <v>720</v>
      </c>
      <c r="D34" s="88">
        <v>159</v>
      </c>
      <c r="E34" s="98" t="s">
        <v>36</v>
      </c>
      <c r="F34" s="98" t="s">
        <v>36</v>
      </c>
      <c r="G34" s="88">
        <v>32</v>
      </c>
      <c r="H34" s="89">
        <v>1</v>
      </c>
      <c r="I34" s="89">
        <f>G34/H34</f>
        <v>32</v>
      </c>
      <c r="J34" s="89">
        <v>1</v>
      </c>
      <c r="K34" s="89" t="s">
        <v>36</v>
      </c>
      <c r="L34" s="88">
        <v>3291.77</v>
      </c>
      <c r="M34" s="88">
        <v>752</v>
      </c>
      <c r="N34" s="90">
        <v>44827</v>
      </c>
      <c r="O34" s="91" t="s">
        <v>81</v>
      </c>
      <c r="P34" s="92"/>
      <c r="Q34" s="93"/>
      <c r="R34" s="99"/>
      <c r="S34" s="93"/>
      <c r="W34" s="99"/>
      <c r="X34" s="96"/>
      <c r="Y34" s="96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419543.44999999995</v>
      </c>
      <c r="E35" s="108">
        <v>503163.64000000007</v>
      </c>
      <c r="F35" s="109">
        <f>(D35-E35)/E35</f>
        <v>-0.16618885657159191</v>
      </c>
      <c r="G35" s="108">
        <f>SUM(G23:G34)</f>
        <v>61163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21" t="s">
        <v>36</v>
      </c>
      <c r="C37" s="87" t="s">
        <v>800</v>
      </c>
      <c r="D37" s="88">
        <v>128.4</v>
      </c>
      <c r="E37" s="45" t="s">
        <v>36</v>
      </c>
      <c r="F37" s="45" t="s">
        <v>36</v>
      </c>
      <c r="G37" s="88">
        <v>28</v>
      </c>
      <c r="H37" s="89">
        <v>1</v>
      </c>
      <c r="I37" s="89">
        <f>G37/H37</f>
        <v>28</v>
      </c>
      <c r="J37" s="89">
        <v>1</v>
      </c>
      <c r="K37" s="89">
        <v>10</v>
      </c>
      <c r="L37" s="88">
        <v>205331.13</v>
      </c>
      <c r="M37" s="88">
        <v>32158</v>
      </c>
      <c r="N37" s="90">
        <v>44883</v>
      </c>
      <c r="O37" s="91" t="s">
        <v>801</v>
      </c>
      <c r="P37" s="92"/>
      <c r="Q37" s="93"/>
      <c r="R37" s="99"/>
      <c r="S37" s="93"/>
      <c r="W37" s="99"/>
      <c r="X37" s="96"/>
      <c r="Y37" s="96"/>
    </row>
    <row r="38" spans="1:27" s="97" customFormat="1" ht="25.35" customHeight="1">
      <c r="A38" s="86">
        <v>22</v>
      </c>
      <c r="B38" s="35">
        <v>26</v>
      </c>
      <c r="C38" s="87" t="s">
        <v>834</v>
      </c>
      <c r="D38" s="88">
        <v>82</v>
      </c>
      <c r="E38" s="88">
        <v>164.7</v>
      </c>
      <c r="F38" s="98">
        <f>(D38-E38)/E38</f>
        <v>-0.50212507589556765</v>
      </c>
      <c r="G38" s="89">
        <v>11</v>
      </c>
      <c r="H38" s="89" t="s">
        <v>36</v>
      </c>
      <c r="I38" s="89" t="s">
        <v>36</v>
      </c>
      <c r="J38" s="89">
        <v>1</v>
      </c>
      <c r="K38" s="89">
        <v>7</v>
      </c>
      <c r="L38" s="88">
        <v>20553</v>
      </c>
      <c r="M38" s="89">
        <v>3076</v>
      </c>
      <c r="N38" s="90">
        <v>44904</v>
      </c>
      <c r="O38" s="91" t="s">
        <v>65</v>
      </c>
      <c r="P38" s="92"/>
      <c r="Q38" s="93"/>
      <c r="R38" s="99"/>
      <c r="S38" s="93"/>
      <c r="W38" s="99"/>
      <c r="X38" s="96"/>
      <c r="Y38" s="96"/>
    </row>
    <row r="39" spans="1:27" customFormat="1" ht="25.35" customHeight="1">
      <c r="A39" s="86">
        <v>23</v>
      </c>
      <c r="B39" s="86">
        <v>21</v>
      </c>
      <c r="C39" s="87" t="s">
        <v>808</v>
      </c>
      <c r="D39" s="88">
        <v>66</v>
      </c>
      <c r="E39" s="88">
        <v>364</v>
      </c>
      <c r="F39" s="98">
        <f>(D39-E39)/E39</f>
        <v>-0.81868131868131866</v>
      </c>
      <c r="G39" s="88">
        <v>11</v>
      </c>
      <c r="H39" s="89" t="s">
        <v>36</v>
      </c>
      <c r="I39" s="89" t="s">
        <v>36</v>
      </c>
      <c r="J39" s="89">
        <v>1</v>
      </c>
      <c r="K39" s="89">
        <v>9</v>
      </c>
      <c r="L39" s="88">
        <v>10099</v>
      </c>
      <c r="M39" s="88">
        <v>1924</v>
      </c>
      <c r="N39" s="90">
        <v>44890</v>
      </c>
      <c r="O39" s="91" t="s">
        <v>65</v>
      </c>
      <c r="P39" s="79"/>
      <c r="Q39" s="80"/>
      <c r="R39" s="84"/>
      <c r="S39" s="80"/>
      <c r="T39" s="1"/>
      <c r="U39" s="1"/>
      <c r="V39" s="1"/>
      <c r="W39" s="84"/>
      <c r="X39" s="83"/>
      <c r="Y39" s="83"/>
    </row>
    <row r="40" spans="1:27" customFormat="1" ht="25.35" customHeight="1">
      <c r="A40" s="86">
        <v>24</v>
      </c>
      <c r="B40" s="86">
        <v>15</v>
      </c>
      <c r="C40" s="87" t="s">
        <v>888</v>
      </c>
      <c r="D40" s="88">
        <v>18</v>
      </c>
      <c r="E40" s="88">
        <v>1599.52</v>
      </c>
      <c r="F40" s="45">
        <f>(D40-E40)/E40</f>
        <v>-0.98874662398719615</v>
      </c>
      <c r="G40" s="88">
        <v>4</v>
      </c>
      <c r="H40" s="89">
        <v>2</v>
      </c>
      <c r="I40" s="89">
        <f>G40/H40</f>
        <v>2</v>
      </c>
      <c r="J40" s="89">
        <v>2</v>
      </c>
      <c r="K40" s="89">
        <v>2</v>
      </c>
      <c r="L40" s="88">
        <v>2084</v>
      </c>
      <c r="M40" s="88">
        <v>390</v>
      </c>
      <c r="N40" s="90" t="s">
        <v>883</v>
      </c>
      <c r="O40" s="91" t="s">
        <v>267</v>
      </c>
      <c r="P40" s="79"/>
      <c r="Q40" s="80"/>
      <c r="R40" s="84"/>
      <c r="S40" s="80"/>
      <c r="T40" s="1"/>
      <c r="U40" s="1"/>
      <c r="V40" s="1"/>
      <c r="W40" s="84"/>
      <c r="X40" s="83"/>
      <c r="Y40" s="83"/>
    </row>
    <row r="41" spans="1:27" s="97" customFormat="1" ht="25.35" customHeight="1">
      <c r="A41" s="86"/>
      <c r="B41" s="86"/>
      <c r="C41" s="117" t="s">
        <v>294</v>
      </c>
      <c r="D41" s="108">
        <f>SUM(D35:D40)</f>
        <v>419837.85</v>
      </c>
      <c r="E41" s="110">
        <v>504358</v>
      </c>
      <c r="F41" s="109">
        <f>(D41-E41)/E41</f>
        <v>-0.16757967554792433</v>
      </c>
      <c r="G41" s="108">
        <f>SUM(G35:G40)</f>
        <v>61217</v>
      </c>
      <c r="H41" s="89"/>
      <c r="I41" s="89"/>
      <c r="J41" s="89"/>
      <c r="K41" s="89"/>
      <c r="L41" s="88"/>
      <c r="M41" s="88"/>
      <c r="N41" s="90"/>
      <c r="O41" s="91"/>
      <c r="T41" s="1"/>
      <c r="U41" s="1"/>
      <c r="V41" s="1"/>
      <c r="W41" s="93"/>
    </row>
    <row r="42" spans="1:27" ht="25.35" customHeight="1">
      <c r="W42" s="32"/>
    </row>
    <row r="43" spans="1:27" ht="14.1" customHeight="1">
      <c r="W43" s="32"/>
    </row>
    <row r="54" spans="19:25" ht="12" customHeight="1"/>
    <row r="63" spans="19:25">
      <c r="S63" s="7"/>
      <c r="Y63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46AA-622A-40D3-829C-81E55028F9F7}">
  <sheetPr codeName="Sheet1"/>
  <dimension ref="A1:AA66"/>
  <sheetViews>
    <sheetView topLeftCell="A10" zoomScale="60" zoomScaleNormal="60" workbookViewId="0">
      <selection activeCell="B29" sqref="B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878</v>
      </c>
      <c r="F1" s="2"/>
      <c r="G1" s="2"/>
      <c r="H1" s="2"/>
      <c r="I1" s="2"/>
    </row>
    <row r="2" spans="1:25" ht="19.5" customHeight="1">
      <c r="E2" s="2" t="s">
        <v>879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>
      <c r="A6" s="159"/>
      <c r="B6" s="159"/>
      <c r="C6" s="156"/>
      <c r="D6" s="4" t="s">
        <v>885</v>
      </c>
      <c r="E6" s="4" t="s">
        <v>869</v>
      </c>
      <c r="F6" s="156"/>
      <c r="G6" s="4" t="s">
        <v>885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 ht="21.6">
      <c r="A10" s="159"/>
      <c r="B10" s="159"/>
      <c r="C10" s="156"/>
      <c r="D10" s="4" t="s">
        <v>886</v>
      </c>
      <c r="E10" s="4" t="s">
        <v>870</v>
      </c>
      <c r="F10" s="156"/>
      <c r="G10" s="4" t="s">
        <v>886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850</v>
      </c>
      <c r="D13" s="41">
        <v>180142.15</v>
      </c>
      <c r="E13" s="41">
        <v>250718.5</v>
      </c>
      <c r="F13" s="45">
        <f>(D13-E13)/E13</f>
        <v>-0.28149637940558836</v>
      </c>
      <c r="G13" s="41">
        <v>22265</v>
      </c>
      <c r="H13" s="39">
        <v>172</v>
      </c>
      <c r="I13" s="39">
        <f>G13/H13</f>
        <v>129.44767441860466</v>
      </c>
      <c r="J13" s="39">
        <v>24</v>
      </c>
      <c r="K13" s="39">
        <v>5</v>
      </c>
      <c r="L13" s="41">
        <v>2026654.28</v>
      </c>
      <c r="M13" s="41">
        <v>270856</v>
      </c>
      <c r="N13" s="78">
        <v>44911</v>
      </c>
      <c r="O13" s="91" t="s">
        <v>921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customFormat="1" ht="25.35" customHeight="1">
      <c r="A14" s="35">
        <v>2</v>
      </c>
      <c r="B14" s="35">
        <v>2</v>
      </c>
      <c r="C14" s="28" t="s">
        <v>863</v>
      </c>
      <c r="D14" s="41">
        <v>90259.28</v>
      </c>
      <c r="E14" s="41">
        <v>125593.44</v>
      </c>
      <c r="F14" s="45">
        <f>(D14-E14)/E14</f>
        <v>-0.28133762400329193</v>
      </c>
      <c r="G14" s="41">
        <v>12631</v>
      </c>
      <c r="H14" s="39">
        <v>122</v>
      </c>
      <c r="I14" s="39">
        <f>G14/H14</f>
        <v>103.5327868852459</v>
      </c>
      <c r="J14" s="39">
        <v>9</v>
      </c>
      <c r="K14" s="39">
        <v>3</v>
      </c>
      <c r="L14" s="41">
        <v>558690.75</v>
      </c>
      <c r="M14" s="41">
        <v>82750</v>
      </c>
      <c r="N14" s="78">
        <v>44925</v>
      </c>
      <c r="O14" s="36" t="s">
        <v>314</v>
      </c>
      <c r="P14" s="79"/>
      <c r="Q14" s="80"/>
      <c r="R14" s="84"/>
      <c r="S14" s="80"/>
      <c r="T14" s="83"/>
      <c r="U14" s="80"/>
      <c r="V14" s="80"/>
      <c r="W14" s="84"/>
      <c r="X14" s="83"/>
      <c r="Y14" s="83"/>
    </row>
    <row r="15" spans="1:25" s="97" customFormat="1" ht="25.35" customHeight="1">
      <c r="A15" s="35">
        <v>3</v>
      </c>
      <c r="B15" s="86">
        <v>3</v>
      </c>
      <c r="C15" s="87" t="s">
        <v>836</v>
      </c>
      <c r="D15" s="88">
        <v>83076.67</v>
      </c>
      <c r="E15" s="88">
        <v>97764.3</v>
      </c>
      <c r="F15" s="98">
        <f>(D15-E15)/E15</f>
        <v>-0.15023510627089853</v>
      </c>
      <c r="G15" s="88">
        <v>14333</v>
      </c>
      <c r="H15" s="89">
        <v>129</v>
      </c>
      <c r="I15" s="89">
        <f>G15/H15</f>
        <v>111.10852713178295</v>
      </c>
      <c r="J15" s="89">
        <v>23</v>
      </c>
      <c r="K15" s="89">
        <v>4</v>
      </c>
      <c r="L15" s="41">
        <v>641431.62</v>
      </c>
      <c r="M15" s="41">
        <v>120354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35">
        <v>4</v>
      </c>
      <c r="B16" s="35" t="s">
        <v>34</v>
      </c>
      <c r="C16" s="28" t="s">
        <v>884</v>
      </c>
      <c r="D16" s="41">
        <v>32768.74</v>
      </c>
      <c r="E16" s="41" t="s">
        <v>36</v>
      </c>
      <c r="F16" s="45" t="s">
        <v>36</v>
      </c>
      <c r="G16" s="41">
        <v>4651</v>
      </c>
      <c r="H16" s="39">
        <v>70</v>
      </c>
      <c r="I16" s="39">
        <f>G16/H16</f>
        <v>66.442857142857136</v>
      </c>
      <c r="J16" s="39">
        <v>13</v>
      </c>
      <c r="K16" s="39">
        <v>1</v>
      </c>
      <c r="L16" s="41">
        <v>33783.050000000003</v>
      </c>
      <c r="M16" s="41">
        <v>4813</v>
      </c>
      <c r="N16" s="78" t="s">
        <v>883</v>
      </c>
      <c r="O16" s="91" t="s">
        <v>918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customFormat="1" ht="25.35" customHeight="1">
      <c r="A17" s="35">
        <v>5</v>
      </c>
      <c r="B17" s="35" t="s">
        <v>34</v>
      </c>
      <c r="C17" s="28" t="s">
        <v>882</v>
      </c>
      <c r="D17" s="41">
        <v>30620.37</v>
      </c>
      <c r="E17" s="41" t="s">
        <v>36</v>
      </c>
      <c r="F17" s="45" t="s">
        <v>36</v>
      </c>
      <c r="G17" s="41">
        <v>4320</v>
      </c>
      <c r="H17" s="39">
        <v>72</v>
      </c>
      <c r="I17" s="39">
        <f>G17/H17</f>
        <v>60</v>
      </c>
      <c r="J17" s="39">
        <v>13</v>
      </c>
      <c r="K17" s="39">
        <v>1</v>
      </c>
      <c r="L17" s="41">
        <v>34204.53</v>
      </c>
      <c r="M17" s="41">
        <v>4799</v>
      </c>
      <c r="N17" s="78" t="s">
        <v>883</v>
      </c>
      <c r="O17" s="36" t="s">
        <v>48</v>
      </c>
      <c r="P17" s="79"/>
      <c r="Q17" s="80"/>
      <c r="R17" s="84"/>
      <c r="S17" s="80"/>
      <c r="T17" s="83"/>
      <c r="U17" s="80"/>
      <c r="V17" s="80"/>
      <c r="W17" s="84"/>
      <c r="X17" s="83"/>
      <c r="Y17" s="83"/>
    </row>
    <row r="18" spans="1:27" customFormat="1" ht="25.35" customHeight="1">
      <c r="A18" s="35">
        <v>6</v>
      </c>
      <c r="B18" s="86" t="s">
        <v>34</v>
      </c>
      <c r="C18" s="87" t="s">
        <v>880</v>
      </c>
      <c r="D18" s="88">
        <v>22064</v>
      </c>
      <c r="E18" s="89" t="s">
        <v>36</v>
      </c>
      <c r="F18" s="89" t="s">
        <v>36</v>
      </c>
      <c r="G18" s="88">
        <v>4465</v>
      </c>
      <c r="H18" s="89" t="s">
        <v>36</v>
      </c>
      <c r="I18" s="89" t="s">
        <v>36</v>
      </c>
      <c r="J18" s="89">
        <v>17</v>
      </c>
      <c r="K18" s="89">
        <v>1</v>
      </c>
      <c r="L18" s="41">
        <v>22064</v>
      </c>
      <c r="M18" s="41">
        <v>4465</v>
      </c>
      <c r="N18" s="90">
        <v>44939</v>
      </c>
      <c r="O18" s="91" t="s">
        <v>65</v>
      </c>
      <c r="P18" s="79"/>
      <c r="Q18" s="80"/>
      <c r="R18" s="84"/>
      <c r="S18" s="80"/>
      <c r="T18" s="83"/>
      <c r="U18" s="80"/>
      <c r="V18" s="80"/>
      <c r="W18" s="84"/>
      <c r="X18" s="83"/>
      <c r="Y18" s="83"/>
    </row>
    <row r="19" spans="1:27" customFormat="1" ht="25.35" customHeight="1">
      <c r="A19" s="35">
        <v>7</v>
      </c>
      <c r="B19" s="35">
        <v>4</v>
      </c>
      <c r="C19" s="28" t="s">
        <v>865</v>
      </c>
      <c r="D19" s="39">
        <v>16226.4</v>
      </c>
      <c r="E19" s="39">
        <v>28077.23</v>
      </c>
      <c r="F19" s="45">
        <f>(D19-E19)/E19</f>
        <v>-0.42207974219679079</v>
      </c>
      <c r="G19" s="41">
        <v>3057</v>
      </c>
      <c r="H19" s="39">
        <v>52</v>
      </c>
      <c r="I19" s="39">
        <f>G19/H19</f>
        <v>58.78846153846154</v>
      </c>
      <c r="J19" s="39">
        <v>15</v>
      </c>
      <c r="K19" s="39">
        <v>3</v>
      </c>
      <c r="L19" s="41">
        <v>110203.17</v>
      </c>
      <c r="M19" s="41">
        <v>22264</v>
      </c>
      <c r="N19" s="78">
        <v>44925</v>
      </c>
      <c r="O19" s="36" t="s">
        <v>876</v>
      </c>
      <c r="P19" s="79"/>
      <c r="Q19" s="80"/>
      <c r="R19" s="84"/>
      <c r="S19" s="80"/>
      <c r="T19" s="83"/>
      <c r="U19" s="80"/>
      <c r="V19" s="80"/>
      <c r="W19" s="84"/>
      <c r="X19" s="83"/>
      <c r="Y19" s="83"/>
    </row>
    <row r="20" spans="1:27" customFormat="1" ht="25.35" customHeight="1">
      <c r="A20" s="35">
        <v>8</v>
      </c>
      <c r="B20" s="35">
        <v>5</v>
      </c>
      <c r="C20" s="28" t="s">
        <v>873</v>
      </c>
      <c r="D20" s="41">
        <v>14065.11</v>
      </c>
      <c r="E20" s="39">
        <v>23600.44</v>
      </c>
      <c r="F20" s="45">
        <f>(D20-E20)/E20</f>
        <v>-0.40403187398201046</v>
      </c>
      <c r="G20" s="41">
        <v>2089</v>
      </c>
      <c r="H20" s="39">
        <v>34</v>
      </c>
      <c r="I20" s="39">
        <f>G20/H20</f>
        <v>61.441176470588232</v>
      </c>
      <c r="J20" s="39">
        <v>9</v>
      </c>
      <c r="K20" s="39">
        <v>2</v>
      </c>
      <c r="L20" s="41">
        <v>50849.96</v>
      </c>
      <c r="M20" s="41">
        <v>7656</v>
      </c>
      <c r="N20" s="78" t="s">
        <v>874</v>
      </c>
      <c r="O20" s="36" t="s">
        <v>39</v>
      </c>
      <c r="P20" s="79"/>
      <c r="Q20" s="80"/>
      <c r="R20" s="84"/>
      <c r="S20" s="80"/>
      <c r="T20" s="83"/>
      <c r="U20" s="80"/>
      <c r="V20" s="80"/>
      <c r="W20" s="84"/>
      <c r="X20" s="83"/>
      <c r="Y20" s="83"/>
    </row>
    <row r="21" spans="1:27" customFormat="1" ht="25.35" customHeight="1">
      <c r="A21" s="35">
        <v>9</v>
      </c>
      <c r="B21" s="35">
        <v>6</v>
      </c>
      <c r="C21" s="28" t="s">
        <v>855</v>
      </c>
      <c r="D21" s="41">
        <v>9255.56</v>
      </c>
      <c r="E21" s="41">
        <v>15236.75</v>
      </c>
      <c r="F21" s="45">
        <f>(D21-E21)/E21</f>
        <v>-0.39255024857663218</v>
      </c>
      <c r="G21" s="41">
        <v>1371</v>
      </c>
      <c r="H21" s="39">
        <v>20</v>
      </c>
      <c r="I21" s="39">
        <f>G21/H21</f>
        <v>68.55</v>
      </c>
      <c r="J21" s="39">
        <v>8</v>
      </c>
      <c r="K21" s="39">
        <v>4</v>
      </c>
      <c r="L21" s="41">
        <v>153050.44</v>
      </c>
      <c r="M21" s="41">
        <v>23724</v>
      </c>
      <c r="N21" s="78">
        <v>44916</v>
      </c>
      <c r="O21" s="36" t="s">
        <v>39</v>
      </c>
      <c r="P21" s="79"/>
      <c r="Q21" s="80"/>
      <c r="R21" s="84"/>
      <c r="S21" s="80"/>
      <c r="T21" s="83"/>
      <c r="U21" s="80"/>
      <c r="V21" s="80"/>
      <c r="W21" s="84"/>
      <c r="X21" s="83"/>
      <c r="Y21" s="83"/>
    </row>
    <row r="22" spans="1:27" customFormat="1" ht="25.35" customHeight="1">
      <c r="A22" s="35">
        <v>10</v>
      </c>
      <c r="B22" s="35">
        <v>7</v>
      </c>
      <c r="C22" s="28" t="s">
        <v>875</v>
      </c>
      <c r="D22" s="41">
        <v>7218.44</v>
      </c>
      <c r="E22" s="39">
        <v>11840.52</v>
      </c>
      <c r="F22" s="45">
        <f>(D22-E22)/E22</f>
        <v>-0.39036123413498736</v>
      </c>
      <c r="G22" s="41">
        <v>1033</v>
      </c>
      <c r="H22" s="39">
        <v>20</v>
      </c>
      <c r="I22" s="39">
        <f>G22/H22</f>
        <v>51.65</v>
      </c>
      <c r="J22" s="39">
        <v>8</v>
      </c>
      <c r="K22" s="39">
        <v>2</v>
      </c>
      <c r="L22" s="41">
        <v>23473.63</v>
      </c>
      <c r="M22" s="41">
        <v>3675</v>
      </c>
      <c r="N22" s="78" t="s">
        <v>874</v>
      </c>
      <c r="O22" s="36" t="s">
        <v>876</v>
      </c>
      <c r="P22" s="79"/>
      <c r="Q22" s="80"/>
      <c r="R22" s="84"/>
      <c r="S22" s="80"/>
      <c r="T22" s="83"/>
      <c r="U22" s="80"/>
      <c r="V22" s="80"/>
      <c r="W22" s="84"/>
      <c r="X22" s="83"/>
      <c r="Y22" s="83"/>
    </row>
    <row r="23" spans="1:27" s="113" customFormat="1" ht="25.35" customHeight="1">
      <c r="A23" s="107"/>
      <c r="B23" s="107"/>
      <c r="C23" s="117" t="s">
        <v>53</v>
      </c>
      <c r="D23" s="108">
        <f>SUM(D13:D22)</f>
        <v>485696.72</v>
      </c>
      <c r="E23" s="108">
        <v>562553.07999999996</v>
      </c>
      <c r="F23" s="109">
        <f>(D23-E23)/E23</f>
        <v>-0.13662063675840153</v>
      </c>
      <c r="G23" s="108">
        <f>SUM(G13:G22)</f>
        <v>70215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customFormat="1" ht="25.35" customHeight="1">
      <c r="A25" s="35">
        <v>11</v>
      </c>
      <c r="B25" s="35" t="s">
        <v>34</v>
      </c>
      <c r="C25" s="28" t="s">
        <v>887</v>
      </c>
      <c r="D25" s="41">
        <v>3737.7</v>
      </c>
      <c r="E25" s="41" t="s">
        <v>36</v>
      </c>
      <c r="F25" s="45" t="s">
        <v>36</v>
      </c>
      <c r="G25" s="41">
        <v>592</v>
      </c>
      <c r="H25" s="39">
        <v>12</v>
      </c>
      <c r="I25" s="39">
        <f t="shared" ref="I25:I34" si="0">G25/H25</f>
        <v>49.333333333333336</v>
      </c>
      <c r="J25" s="39">
        <v>5</v>
      </c>
      <c r="K25" s="39">
        <v>1</v>
      </c>
      <c r="L25" s="41">
        <v>4156.1400000000003</v>
      </c>
      <c r="M25" s="41">
        <v>649</v>
      </c>
      <c r="N25" s="78" t="s">
        <v>883</v>
      </c>
      <c r="O25" s="36" t="s">
        <v>81</v>
      </c>
      <c r="P25" s="79"/>
      <c r="Q25" s="80"/>
      <c r="R25" s="84"/>
      <c r="S25" s="80"/>
      <c r="T25" s="83"/>
      <c r="U25" s="80"/>
      <c r="V25" s="80"/>
      <c r="W25" s="84"/>
      <c r="X25" s="83"/>
      <c r="Y25" s="83"/>
    </row>
    <row r="26" spans="1:27" customFormat="1" ht="25.35" customHeight="1">
      <c r="A26" s="35">
        <v>12</v>
      </c>
      <c r="B26" s="35" t="s">
        <v>34</v>
      </c>
      <c r="C26" s="28" t="s">
        <v>881</v>
      </c>
      <c r="D26" s="41">
        <v>2860.25</v>
      </c>
      <c r="E26" s="41" t="s">
        <v>36</v>
      </c>
      <c r="F26" s="45" t="s">
        <v>36</v>
      </c>
      <c r="G26" s="41">
        <v>515</v>
      </c>
      <c r="H26" s="39">
        <v>14</v>
      </c>
      <c r="I26" s="39">
        <f t="shared" si="0"/>
        <v>36.785714285714285</v>
      </c>
      <c r="J26" s="39">
        <v>7</v>
      </c>
      <c r="K26" s="39">
        <v>1</v>
      </c>
      <c r="L26" s="41">
        <v>2860.25</v>
      </c>
      <c r="M26" s="41">
        <v>515</v>
      </c>
      <c r="N26" s="78">
        <v>44939</v>
      </c>
      <c r="O26" s="36" t="s">
        <v>119</v>
      </c>
      <c r="P26" s="79"/>
      <c r="Q26" s="80"/>
      <c r="R26" s="84"/>
      <c r="S26" s="80"/>
      <c r="T26" s="83"/>
      <c r="U26" s="80"/>
      <c r="V26" s="80"/>
      <c r="W26" s="84"/>
      <c r="X26" s="83"/>
      <c r="Y26" s="83"/>
    </row>
    <row r="27" spans="1:27" customFormat="1" ht="25.35" customHeight="1">
      <c r="A27" s="35">
        <v>13</v>
      </c>
      <c r="B27" s="35">
        <v>9</v>
      </c>
      <c r="C27" s="28" t="s">
        <v>753</v>
      </c>
      <c r="D27" s="41">
        <v>2613.1999999999998</v>
      </c>
      <c r="E27" s="41">
        <v>2626.9</v>
      </c>
      <c r="F27" s="45">
        <f t="shared" ref="F27:F37" si="1">(D27-E27)/E27</f>
        <v>-5.2152727549584195E-3</v>
      </c>
      <c r="G27" s="41">
        <v>395</v>
      </c>
      <c r="H27" s="39">
        <v>8</v>
      </c>
      <c r="I27" s="39">
        <f t="shared" si="0"/>
        <v>49.375</v>
      </c>
      <c r="J27" s="39">
        <v>5</v>
      </c>
      <c r="K27" s="39">
        <v>14</v>
      </c>
      <c r="L27" s="41">
        <v>998244.49000000022</v>
      </c>
      <c r="M27" s="41">
        <v>143163</v>
      </c>
      <c r="N27" s="78">
        <v>44848</v>
      </c>
      <c r="O27" s="36" t="s">
        <v>754</v>
      </c>
      <c r="P27" s="79"/>
      <c r="Q27" s="80"/>
      <c r="R27" s="84"/>
      <c r="S27" s="80"/>
      <c r="T27" s="83"/>
      <c r="U27" s="80"/>
      <c r="V27" s="80"/>
      <c r="W27" s="84"/>
      <c r="X27" s="83"/>
      <c r="Y27" s="83"/>
    </row>
    <row r="28" spans="1:27" customFormat="1" ht="25.35" customHeight="1">
      <c r="A28" s="35">
        <v>14</v>
      </c>
      <c r="B28" s="35">
        <v>13</v>
      </c>
      <c r="C28" s="28" t="s">
        <v>759</v>
      </c>
      <c r="D28" s="41">
        <v>2299.9000000000233</v>
      </c>
      <c r="E28" s="41">
        <v>1216.6000000000058</v>
      </c>
      <c r="F28" s="45">
        <f t="shared" si="1"/>
        <v>0.89043235245767904</v>
      </c>
      <c r="G28" s="41">
        <v>386</v>
      </c>
      <c r="H28" s="39">
        <v>4</v>
      </c>
      <c r="I28" s="39">
        <f t="shared" si="0"/>
        <v>96.5</v>
      </c>
      <c r="J28" s="39">
        <v>3</v>
      </c>
      <c r="K28" s="39">
        <v>12</v>
      </c>
      <c r="L28" s="41">
        <v>193867.7</v>
      </c>
      <c r="M28" s="41">
        <v>30926</v>
      </c>
      <c r="N28" s="78">
        <v>44855</v>
      </c>
      <c r="O28" s="36" t="s">
        <v>119</v>
      </c>
      <c r="P28" s="79"/>
      <c r="Q28" s="80"/>
      <c r="R28" s="84"/>
      <c r="S28" s="80"/>
      <c r="T28" s="83"/>
      <c r="U28" s="80"/>
      <c r="V28" s="80"/>
      <c r="W28" s="84"/>
      <c r="X28" s="83"/>
      <c r="Y28" s="83"/>
    </row>
    <row r="29" spans="1:27" customFormat="1" ht="25.35" customHeight="1">
      <c r="A29" s="35">
        <v>15</v>
      </c>
      <c r="B29" s="35" t="s">
        <v>34</v>
      </c>
      <c r="C29" s="87" t="s">
        <v>888</v>
      </c>
      <c r="D29" s="88">
        <v>1599.52</v>
      </c>
      <c r="E29" s="88" t="s">
        <v>36</v>
      </c>
      <c r="F29" s="88" t="s">
        <v>36</v>
      </c>
      <c r="G29" s="88">
        <v>295</v>
      </c>
      <c r="H29" s="89">
        <v>25</v>
      </c>
      <c r="I29" s="89">
        <f t="shared" ref="I29" si="2">G29/H29</f>
        <v>11.8</v>
      </c>
      <c r="J29" s="89">
        <v>15</v>
      </c>
      <c r="K29" s="89">
        <v>1</v>
      </c>
      <c r="L29" s="88">
        <v>1599.52</v>
      </c>
      <c r="M29" s="88">
        <v>295</v>
      </c>
      <c r="N29" s="90" t="s">
        <v>883</v>
      </c>
      <c r="O29" s="91" t="s">
        <v>267</v>
      </c>
      <c r="P29" s="79"/>
      <c r="Q29" s="80"/>
      <c r="R29" s="84"/>
      <c r="S29" s="80"/>
      <c r="T29" s="83"/>
      <c r="U29" s="80"/>
      <c r="V29" s="80"/>
      <c r="W29" s="84"/>
      <c r="X29" s="83"/>
      <c r="Y29" s="83"/>
    </row>
    <row r="30" spans="1:27" customFormat="1" ht="25.35" customHeight="1">
      <c r="A30" s="35">
        <v>16</v>
      </c>
      <c r="B30" s="35">
        <v>10</v>
      </c>
      <c r="C30" s="87" t="s">
        <v>803</v>
      </c>
      <c r="D30" s="88">
        <v>1476.9</v>
      </c>
      <c r="E30" s="88">
        <v>2220.67</v>
      </c>
      <c r="F30" s="88">
        <f t="shared" si="1"/>
        <v>-0.3349304489185696</v>
      </c>
      <c r="G30" s="88">
        <v>205</v>
      </c>
      <c r="H30" s="89">
        <v>4</v>
      </c>
      <c r="I30" s="89">
        <f t="shared" si="0"/>
        <v>51.25</v>
      </c>
      <c r="J30" s="89">
        <v>2</v>
      </c>
      <c r="K30" s="89">
        <v>9</v>
      </c>
      <c r="L30" s="88">
        <v>105748.3</v>
      </c>
      <c r="M30" s="88">
        <v>16823</v>
      </c>
      <c r="N30" s="90">
        <v>44883</v>
      </c>
      <c r="O30" s="91" t="s">
        <v>41</v>
      </c>
      <c r="P30" s="79"/>
      <c r="Q30" s="80"/>
      <c r="R30" s="84"/>
      <c r="S30" s="80"/>
      <c r="T30" s="83"/>
      <c r="U30" s="80"/>
      <c r="V30" s="80"/>
      <c r="W30" s="84"/>
      <c r="X30" s="83"/>
      <c r="Y30" s="83"/>
    </row>
    <row r="31" spans="1:27" customFormat="1" ht="25.35" customHeight="1">
      <c r="A31" s="35">
        <v>17</v>
      </c>
      <c r="B31" s="35">
        <v>14</v>
      </c>
      <c r="C31" s="28" t="s">
        <v>815</v>
      </c>
      <c r="D31" s="41">
        <v>923.32</v>
      </c>
      <c r="E31" s="41">
        <v>888.42</v>
      </c>
      <c r="F31" s="45">
        <f t="shared" si="1"/>
        <v>3.928322189955212E-2</v>
      </c>
      <c r="G31" s="41">
        <v>197</v>
      </c>
      <c r="H31" s="39">
        <v>2</v>
      </c>
      <c r="I31" s="39">
        <f t="shared" si="0"/>
        <v>98.5</v>
      </c>
      <c r="J31" s="39">
        <v>1</v>
      </c>
      <c r="K31" s="39">
        <v>8</v>
      </c>
      <c r="L31" s="41">
        <v>134324.04999999999</v>
      </c>
      <c r="M31" s="41">
        <v>26028</v>
      </c>
      <c r="N31" s="78">
        <v>44890</v>
      </c>
      <c r="O31" s="91" t="s">
        <v>921</v>
      </c>
      <c r="P31" s="79"/>
      <c r="Q31" s="80"/>
      <c r="R31" s="84"/>
      <c r="S31" s="80"/>
      <c r="T31" s="83"/>
      <c r="U31" s="80"/>
      <c r="V31" s="80"/>
      <c r="W31" s="84"/>
      <c r="X31" s="83"/>
      <c r="Y31" s="83"/>
    </row>
    <row r="32" spans="1:27" customFormat="1" ht="25.35" customHeight="1">
      <c r="A32" s="35">
        <v>18</v>
      </c>
      <c r="B32" s="35">
        <v>8</v>
      </c>
      <c r="C32" s="28" t="s">
        <v>877</v>
      </c>
      <c r="D32" s="41">
        <v>667</v>
      </c>
      <c r="E32" s="39">
        <v>4874.33</v>
      </c>
      <c r="F32" s="45">
        <f t="shared" si="1"/>
        <v>-0.86316068054481332</v>
      </c>
      <c r="G32" s="41">
        <v>122</v>
      </c>
      <c r="H32" s="39">
        <v>4</v>
      </c>
      <c r="I32" s="39">
        <f t="shared" si="0"/>
        <v>30.5</v>
      </c>
      <c r="J32" s="39">
        <v>2</v>
      </c>
      <c r="K32" s="39">
        <v>2</v>
      </c>
      <c r="L32" s="41">
        <v>6814.33</v>
      </c>
      <c r="M32" s="41">
        <v>1186</v>
      </c>
      <c r="N32" s="78">
        <v>44932</v>
      </c>
      <c r="O32" s="36" t="s">
        <v>119</v>
      </c>
      <c r="P32" s="79"/>
      <c r="Q32" s="80"/>
      <c r="R32" s="84"/>
      <c r="S32" s="80"/>
      <c r="T32" s="83"/>
      <c r="U32" s="80"/>
      <c r="V32" s="80"/>
      <c r="W32" s="84"/>
      <c r="X32" s="83"/>
      <c r="Y32" s="83"/>
    </row>
    <row r="33" spans="1:27" customFormat="1" ht="25.35" customHeight="1">
      <c r="A33" s="35">
        <v>19</v>
      </c>
      <c r="B33" s="35">
        <v>15</v>
      </c>
      <c r="C33" s="28" t="s">
        <v>872</v>
      </c>
      <c r="D33" s="41">
        <v>659.4</v>
      </c>
      <c r="E33" s="39">
        <v>825.3</v>
      </c>
      <c r="F33" s="45">
        <f t="shared" si="1"/>
        <v>-0.2010178117048346</v>
      </c>
      <c r="G33" s="41">
        <v>114</v>
      </c>
      <c r="H33" s="39">
        <v>3</v>
      </c>
      <c r="I33" s="39">
        <f t="shared" si="0"/>
        <v>38</v>
      </c>
      <c r="J33" s="39">
        <v>3</v>
      </c>
      <c r="K33" s="39">
        <v>2</v>
      </c>
      <c r="L33" s="41">
        <v>1889.7</v>
      </c>
      <c r="M33" s="41">
        <v>333</v>
      </c>
      <c r="N33" s="78">
        <v>44932</v>
      </c>
      <c r="O33" s="36" t="s">
        <v>482</v>
      </c>
      <c r="P33" s="79"/>
      <c r="Q33" s="80"/>
      <c r="R33" s="84"/>
      <c r="S33" s="80"/>
      <c r="T33" s="83"/>
      <c r="U33" s="80"/>
      <c r="V33" s="80"/>
      <c r="W33" s="84"/>
      <c r="X33" s="83"/>
      <c r="Y33" s="83"/>
    </row>
    <row r="34" spans="1:27" customFormat="1" ht="25.35" customHeight="1">
      <c r="A34" s="35">
        <v>20</v>
      </c>
      <c r="B34" s="35">
        <v>12</v>
      </c>
      <c r="C34" s="28" t="s">
        <v>849</v>
      </c>
      <c r="D34" s="41">
        <v>629.73</v>
      </c>
      <c r="E34" s="41">
        <v>1423.06</v>
      </c>
      <c r="F34" s="45">
        <f t="shared" si="1"/>
        <v>-0.55748176464801202</v>
      </c>
      <c r="G34" s="41">
        <v>104</v>
      </c>
      <c r="H34" s="39">
        <v>5</v>
      </c>
      <c r="I34" s="39">
        <f t="shared" si="0"/>
        <v>20.8</v>
      </c>
      <c r="J34" s="39">
        <v>2</v>
      </c>
      <c r="K34" s="39">
        <v>5</v>
      </c>
      <c r="L34" s="41">
        <v>12799.839999999998</v>
      </c>
      <c r="M34" s="41">
        <v>2175</v>
      </c>
      <c r="N34" s="78">
        <v>44911</v>
      </c>
      <c r="O34" s="36" t="s">
        <v>799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503163.64000000007</v>
      </c>
      <c r="E35" s="108">
        <v>569922.66</v>
      </c>
      <c r="F35" s="109">
        <f>(D35-E35)/E35</f>
        <v>-0.11713698135813719</v>
      </c>
      <c r="G35" s="108">
        <f ca="1">SUM(G23:G37)</f>
        <v>72913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customFormat="1" ht="25.35" customHeight="1">
      <c r="A37" s="35">
        <v>21</v>
      </c>
      <c r="B37" s="59">
        <v>17</v>
      </c>
      <c r="C37" s="28" t="s">
        <v>808</v>
      </c>
      <c r="D37" s="41">
        <v>364</v>
      </c>
      <c r="E37" s="41">
        <v>433</v>
      </c>
      <c r="F37" s="45">
        <f t="shared" si="1"/>
        <v>-0.15935334872979215</v>
      </c>
      <c r="G37" s="41">
        <v>68</v>
      </c>
      <c r="H37" s="39" t="s">
        <v>36</v>
      </c>
      <c r="I37" s="39" t="s">
        <v>36</v>
      </c>
      <c r="J37" s="39">
        <v>2</v>
      </c>
      <c r="K37" s="39">
        <v>8</v>
      </c>
      <c r="L37" s="41">
        <v>9945</v>
      </c>
      <c r="M37" s="41">
        <v>1900</v>
      </c>
      <c r="N37" s="78">
        <v>44890</v>
      </c>
      <c r="O37" s="36" t="s">
        <v>65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customFormat="1" ht="25.35" customHeight="1">
      <c r="A38" s="35">
        <v>22</v>
      </c>
      <c r="B38" s="35">
        <v>16</v>
      </c>
      <c r="C38" s="28" t="s">
        <v>845</v>
      </c>
      <c r="D38" s="41">
        <v>318.7</v>
      </c>
      <c r="E38" s="41">
        <v>544</v>
      </c>
      <c r="F38" s="45">
        <f>(D38-E38)/E38</f>
        <v>-0.41415441176470591</v>
      </c>
      <c r="G38" s="41">
        <v>50</v>
      </c>
      <c r="H38" s="39">
        <v>3</v>
      </c>
      <c r="I38" s="39">
        <f>G38/H38</f>
        <v>16.666666666666668</v>
      </c>
      <c r="J38" s="39">
        <v>2</v>
      </c>
      <c r="K38" s="39">
        <v>7</v>
      </c>
      <c r="L38" s="41">
        <v>8449.7000000000007</v>
      </c>
      <c r="M38" s="41">
        <v>1517</v>
      </c>
      <c r="N38" s="78">
        <v>44897</v>
      </c>
      <c r="O38" s="36" t="s">
        <v>482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41" t="s">
        <v>36</v>
      </c>
      <c r="C39" s="28" t="s">
        <v>798</v>
      </c>
      <c r="D39" s="41">
        <v>298.35000000000002</v>
      </c>
      <c r="E39" s="41" t="s">
        <v>36</v>
      </c>
      <c r="F39" s="45" t="s">
        <v>36</v>
      </c>
      <c r="G39" s="41">
        <v>49</v>
      </c>
      <c r="H39" s="39">
        <v>2</v>
      </c>
      <c r="I39" s="39">
        <f>G39/H39</f>
        <v>24.5</v>
      </c>
      <c r="J39" s="39">
        <v>1</v>
      </c>
      <c r="K39" s="39" t="s">
        <v>36</v>
      </c>
      <c r="L39" s="41">
        <v>21065.41</v>
      </c>
      <c r="M39" s="41">
        <v>3967</v>
      </c>
      <c r="N39" s="78">
        <v>44883</v>
      </c>
      <c r="O39" s="36" t="s">
        <v>799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35">
        <v>24</v>
      </c>
      <c r="B40" s="41" t="s">
        <v>36</v>
      </c>
      <c r="C40" s="28" t="s">
        <v>826</v>
      </c>
      <c r="D40" s="41">
        <v>213.05</v>
      </c>
      <c r="E40" s="41" t="s">
        <v>36</v>
      </c>
      <c r="F40" s="45" t="s">
        <v>36</v>
      </c>
      <c r="G40" s="41">
        <v>37</v>
      </c>
      <c r="H40" s="39">
        <v>2</v>
      </c>
      <c r="I40" s="39">
        <f>G40/H40</f>
        <v>18.5</v>
      </c>
      <c r="J40" s="39">
        <v>2</v>
      </c>
      <c r="K40" s="39" t="s">
        <v>36</v>
      </c>
      <c r="L40" s="41">
        <v>7112.4800000000005</v>
      </c>
      <c r="M40" s="41">
        <v>1401</v>
      </c>
      <c r="N40" s="78">
        <v>44897</v>
      </c>
      <c r="O40" s="36" t="s">
        <v>119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35">
        <v>25</v>
      </c>
      <c r="B41" s="35">
        <v>20</v>
      </c>
      <c r="C41" s="28" t="s">
        <v>871</v>
      </c>
      <c r="D41" s="41">
        <v>168.5</v>
      </c>
      <c r="E41" s="39">
        <v>167</v>
      </c>
      <c r="F41" s="45">
        <f>(D41-E41)/E41</f>
        <v>8.9820359281437123E-3</v>
      </c>
      <c r="G41" s="41">
        <v>23</v>
      </c>
      <c r="H41" s="39" t="s">
        <v>36</v>
      </c>
      <c r="I41" s="39" t="s">
        <v>36</v>
      </c>
      <c r="J41" s="39">
        <v>1</v>
      </c>
      <c r="K41" s="39" t="s">
        <v>36</v>
      </c>
      <c r="L41" s="41">
        <v>21335</v>
      </c>
      <c r="M41" s="41">
        <v>3527</v>
      </c>
      <c r="N41" s="78">
        <v>44603</v>
      </c>
      <c r="O41" s="36" t="s">
        <v>65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35">
        <v>26</v>
      </c>
      <c r="B42" s="35">
        <v>19</v>
      </c>
      <c r="C42" s="28" t="s">
        <v>834</v>
      </c>
      <c r="D42" s="41">
        <v>164.7</v>
      </c>
      <c r="E42" s="41">
        <v>172.1</v>
      </c>
      <c r="F42" s="45">
        <f>(D42-E42)/E42</f>
        <v>-4.2998256827425953E-2</v>
      </c>
      <c r="G42" s="39">
        <v>23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20471</v>
      </c>
      <c r="M42" s="39">
        <v>3065</v>
      </c>
      <c r="N42" s="78">
        <v>44904</v>
      </c>
      <c r="O42" s="36" t="s">
        <v>65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25</v>
      </c>
      <c r="C43" s="28" t="s">
        <v>854</v>
      </c>
      <c r="D43" s="41">
        <v>21</v>
      </c>
      <c r="E43" s="41">
        <v>67.7</v>
      </c>
      <c r="F43" s="45">
        <f>(D43-E43)/E43</f>
        <v>-0.68980797636632207</v>
      </c>
      <c r="G43" s="41">
        <v>6</v>
      </c>
      <c r="H43" s="39">
        <v>1</v>
      </c>
      <c r="I43" s="39">
        <f>G43/H43</f>
        <v>6</v>
      </c>
      <c r="J43" s="39">
        <v>1</v>
      </c>
      <c r="K43" s="39">
        <v>4</v>
      </c>
      <c r="L43" s="41">
        <v>1017.5</v>
      </c>
      <c r="M43" s="41">
        <v>203</v>
      </c>
      <c r="N43" s="78">
        <v>44918</v>
      </c>
      <c r="O43" s="36" t="s">
        <v>81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s="97" customFormat="1" ht="25.35" customHeight="1">
      <c r="A44" s="86"/>
      <c r="B44" s="86"/>
      <c r="C44" s="117" t="s">
        <v>205</v>
      </c>
      <c r="D44" s="108">
        <f>SUM(D35:D43)</f>
        <v>504711.94000000006</v>
      </c>
      <c r="E44" s="110">
        <v>570457.68000000005</v>
      </c>
      <c r="F44" s="109">
        <f>(D44-E44)/E44</f>
        <v>-0.1152508631315122</v>
      </c>
      <c r="G44" s="108">
        <f ca="1">SUM(G35:G43)</f>
        <v>73396</v>
      </c>
      <c r="H44" s="89"/>
      <c r="I44" s="89"/>
      <c r="J44" s="89"/>
      <c r="K44" s="89"/>
      <c r="L44" s="88"/>
      <c r="M44" s="88"/>
      <c r="N44" s="90"/>
      <c r="O44" s="91"/>
      <c r="T44" s="96"/>
      <c r="V44" s="106"/>
      <c r="W44" s="93"/>
    </row>
    <row r="45" spans="1:27" ht="25.35" customHeight="1">
      <c r="T45" s="7"/>
      <c r="V45" s="26"/>
      <c r="W45" s="32"/>
    </row>
    <row r="46" spans="1:27" ht="14.1" customHeight="1">
      <c r="T46" s="7"/>
      <c r="V46" s="26"/>
      <c r="W46" s="32"/>
    </row>
    <row r="57" ht="12" customHeight="1"/>
    <row r="66" spans="19:25">
      <c r="S66" s="7"/>
      <c r="Y66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54C9-A47B-4EDA-AACD-F617459F32F7}">
  <sheetPr codeName="Sheet2"/>
  <dimension ref="A1:AA64"/>
  <sheetViews>
    <sheetView topLeftCell="A10" zoomScale="60" zoomScaleNormal="60" workbookViewId="0">
      <selection activeCell="C37" sqref="C37:O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868</v>
      </c>
      <c r="F1" s="2"/>
      <c r="G1" s="2"/>
      <c r="H1" s="2"/>
      <c r="I1" s="2"/>
    </row>
    <row r="2" spans="1:25" ht="19.5" customHeight="1">
      <c r="E2" s="2" t="s">
        <v>867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 ht="21.6">
      <c r="A6" s="159"/>
      <c r="B6" s="159"/>
      <c r="C6" s="156"/>
      <c r="D6" s="4" t="s">
        <v>869</v>
      </c>
      <c r="E6" s="4" t="s">
        <v>860</v>
      </c>
      <c r="F6" s="156"/>
      <c r="G6" s="4" t="s">
        <v>869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 ht="21.6">
      <c r="A10" s="159"/>
      <c r="B10" s="159"/>
      <c r="C10" s="156"/>
      <c r="D10" s="4" t="s">
        <v>870</v>
      </c>
      <c r="E10" s="4" t="s">
        <v>862</v>
      </c>
      <c r="F10" s="156"/>
      <c r="G10" s="4" t="s">
        <v>870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250718.5</v>
      </c>
      <c r="E13" s="88">
        <v>217945.68</v>
      </c>
      <c r="F13" s="98">
        <f>(D13-E13)/E13</f>
        <v>0.15037150541364255</v>
      </c>
      <c r="G13" s="88">
        <v>31984</v>
      </c>
      <c r="H13" s="89">
        <v>214</v>
      </c>
      <c r="I13" s="89">
        <f t="shared" ref="I13:I22" si="0">G13/H13</f>
        <v>149.45794392523365</v>
      </c>
      <c r="J13" s="89">
        <v>29</v>
      </c>
      <c r="K13" s="89">
        <v>4</v>
      </c>
      <c r="L13" s="88">
        <v>1750385.39</v>
      </c>
      <c r="M13" s="88">
        <v>235913</v>
      </c>
      <c r="N13" s="90">
        <v>44911</v>
      </c>
      <c r="O13" s="91" t="s">
        <v>921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118">
        <v>2</v>
      </c>
      <c r="C14" s="87" t="s">
        <v>863</v>
      </c>
      <c r="D14" s="88">
        <v>125593.44</v>
      </c>
      <c r="E14" s="88">
        <v>121941.03</v>
      </c>
      <c r="F14" s="98">
        <f>(D14-E14)/E14</f>
        <v>2.9952264631519052E-2</v>
      </c>
      <c r="G14" s="88">
        <v>17743</v>
      </c>
      <c r="H14" s="89">
        <v>180</v>
      </c>
      <c r="I14" s="89">
        <f t="shared" si="0"/>
        <v>98.572222222222223</v>
      </c>
      <c r="J14" s="89">
        <v>12</v>
      </c>
      <c r="K14" s="89">
        <v>2</v>
      </c>
      <c r="L14" s="88">
        <v>411876.35</v>
      </c>
      <c r="M14" s="88">
        <v>60930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97764.3</v>
      </c>
      <c r="E15" s="88">
        <v>85119.57</v>
      </c>
      <c r="F15" s="98">
        <f>(D15-E15)/E15</f>
        <v>0.14855255965226322</v>
      </c>
      <c r="G15" s="88">
        <v>17569</v>
      </c>
      <c r="H15" s="89">
        <v>169</v>
      </c>
      <c r="I15" s="89">
        <f t="shared" si="0"/>
        <v>103.9585798816568</v>
      </c>
      <c r="J15" s="89">
        <v>26</v>
      </c>
      <c r="K15" s="89">
        <v>3</v>
      </c>
      <c r="L15" s="88">
        <v>536359.98</v>
      </c>
      <c r="M15" s="88">
        <v>101860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118">
        <v>4</v>
      </c>
      <c r="C16" s="87" t="s">
        <v>865</v>
      </c>
      <c r="D16" s="89">
        <v>28077.23</v>
      </c>
      <c r="E16" s="89">
        <v>25045.58</v>
      </c>
      <c r="F16" s="98">
        <f>(D16-E16)/E16</f>
        <v>0.12104531019046065</v>
      </c>
      <c r="G16" s="88">
        <v>5506</v>
      </c>
      <c r="H16" s="89">
        <v>96</v>
      </c>
      <c r="I16" s="89">
        <f t="shared" si="0"/>
        <v>57.354166666666664</v>
      </c>
      <c r="J16" s="89">
        <v>20</v>
      </c>
      <c r="K16" s="89">
        <v>2</v>
      </c>
      <c r="L16" s="88">
        <v>91173.83</v>
      </c>
      <c r="M16" s="88">
        <v>18546</v>
      </c>
      <c r="N16" s="90">
        <v>44925</v>
      </c>
      <c r="O16" s="91" t="s">
        <v>876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873</v>
      </c>
      <c r="D17" s="88">
        <v>23600.44</v>
      </c>
      <c r="E17" s="39" t="s">
        <v>36</v>
      </c>
      <c r="F17" s="39" t="s">
        <v>36</v>
      </c>
      <c r="G17" s="88">
        <v>3438</v>
      </c>
      <c r="H17" s="89">
        <v>58</v>
      </c>
      <c r="I17" s="89">
        <f t="shared" si="0"/>
        <v>59.275862068965516</v>
      </c>
      <c r="J17" s="89">
        <v>16</v>
      </c>
      <c r="K17" s="89">
        <v>1</v>
      </c>
      <c r="L17" s="88">
        <v>28733.87</v>
      </c>
      <c r="M17" s="88">
        <v>4225</v>
      </c>
      <c r="N17" s="90" t="s">
        <v>874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855</v>
      </c>
      <c r="D18" s="88">
        <v>15236.75</v>
      </c>
      <c r="E18" s="88">
        <v>21351.24</v>
      </c>
      <c r="F18" s="98">
        <f>(D18-E18)/E18</f>
        <v>-0.28637634160826264</v>
      </c>
      <c r="G18" s="88">
        <v>2280</v>
      </c>
      <c r="H18" s="89">
        <v>32</v>
      </c>
      <c r="I18" s="89">
        <f t="shared" si="0"/>
        <v>71.25</v>
      </c>
      <c r="J18" s="89">
        <v>13</v>
      </c>
      <c r="K18" s="89">
        <v>3</v>
      </c>
      <c r="L18" s="88">
        <v>137246.31</v>
      </c>
      <c r="M18" s="88">
        <v>21289</v>
      </c>
      <c r="N18" s="90">
        <v>44916</v>
      </c>
      <c r="O18" s="91" t="s">
        <v>39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118" t="s">
        <v>34</v>
      </c>
      <c r="C19" s="87" t="s">
        <v>875</v>
      </c>
      <c r="D19" s="88">
        <v>11840.52</v>
      </c>
      <c r="E19" s="39" t="s">
        <v>36</v>
      </c>
      <c r="F19" s="39" t="s">
        <v>36</v>
      </c>
      <c r="G19" s="88">
        <v>1831</v>
      </c>
      <c r="H19" s="89">
        <v>52</v>
      </c>
      <c r="I19" s="89">
        <f t="shared" si="0"/>
        <v>35.21153846153846</v>
      </c>
      <c r="J19" s="89">
        <v>17</v>
      </c>
      <c r="K19" s="89">
        <v>1</v>
      </c>
      <c r="L19" s="88">
        <v>11840.52</v>
      </c>
      <c r="M19" s="88">
        <v>1831</v>
      </c>
      <c r="N19" s="90" t="s">
        <v>874</v>
      </c>
      <c r="O19" s="91" t="s">
        <v>876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877</v>
      </c>
      <c r="D20" s="88">
        <v>4874.33</v>
      </c>
      <c r="E20" s="39" t="s">
        <v>36</v>
      </c>
      <c r="F20" s="39" t="s">
        <v>36</v>
      </c>
      <c r="G20" s="88">
        <v>841</v>
      </c>
      <c r="H20" s="89">
        <v>16</v>
      </c>
      <c r="I20" s="89">
        <f t="shared" si="0"/>
        <v>52.5625</v>
      </c>
      <c r="J20" s="89">
        <v>7</v>
      </c>
      <c r="K20" s="89">
        <v>1</v>
      </c>
      <c r="L20" s="88">
        <v>4874.33</v>
      </c>
      <c r="M20" s="88">
        <v>841</v>
      </c>
      <c r="N20" s="90">
        <v>44932</v>
      </c>
      <c r="O20" s="91" t="s">
        <v>119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753</v>
      </c>
      <c r="D21" s="88">
        <v>2626.9</v>
      </c>
      <c r="E21" s="88">
        <v>1536.43</v>
      </c>
      <c r="F21" s="98">
        <f>(D21-E21)/E21</f>
        <v>0.70974271525549482</v>
      </c>
      <c r="G21" s="88">
        <v>355</v>
      </c>
      <c r="H21" s="89">
        <v>7</v>
      </c>
      <c r="I21" s="89">
        <f t="shared" si="0"/>
        <v>50.714285714285715</v>
      </c>
      <c r="J21" s="89">
        <v>3</v>
      </c>
      <c r="K21" s="89">
        <v>13</v>
      </c>
      <c r="L21" s="88">
        <v>993909.26000000024</v>
      </c>
      <c r="M21" s="88">
        <v>142497</v>
      </c>
      <c r="N21" s="90">
        <v>44848</v>
      </c>
      <c r="O21" s="91" t="s">
        <v>754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11</v>
      </c>
      <c r="C22" s="87" t="s">
        <v>803</v>
      </c>
      <c r="D22" s="88">
        <v>2220.67</v>
      </c>
      <c r="E22" s="88">
        <v>925.5</v>
      </c>
      <c r="F22" s="98">
        <f>(D22-E22)/E22</f>
        <v>1.3994273365748244</v>
      </c>
      <c r="G22" s="88">
        <v>307</v>
      </c>
      <c r="H22" s="89">
        <v>4</v>
      </c>
      <c r="I22" s="89">
        <f t="shared" si="0"/>
        <v>76.75</v>
      </c>
      <c r="J22" s="89">
        <v>2</v>
      </c>
      <c r="K22" s="89">
        <v>8</v>
      </c>
      <c r="L22" s="88">
        <v>103207.7</v>
      </c>
      <c r="M22" s="88">
        <v>16467</v>
      </c>
      <c r="N22" s="90">
        <v>44883</v>
      </c>
      <c r="O22" s="91" t="s">
        <v>921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562553.07999999996</v>
      </c>
      <c r="E23" s="108">
        <v>479770.32</v>
      </c>
      <c r="F23" s="109">
        <f>(D23-E23)/E23</f>
        <v>0.17254664690387672</v>
      </c>
      <c r="G23" s="108">
        <f>SUM(G13:G22)</f>
        <v>81854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835</v>
      </c>
      <c r="D25" s="88">
        <v>1519</v>
      </c>
      <c r="E25" s="88">
        <v>1771</v>
      </c>
      <c r="F25" s="98">
        <f>(D25-E25)/E25</f>
        <v>-0.14229249011857709</v>
      </c>
      <c r="G25" s="88">
        <v>283</v>
      </c>
      <c r="H25" s="89" t="s">
        <v>36</v>
      </c>
      <c r="I25" s="89" t="s">
        <v>36</v>
      </c>
      <c r="J25" s="89">
        <v>5</v>
      </c>
      <c r="K25" s="89">
        <v>4</v>
      </c>
      <c r="L25" s="88">
        <v>45399</v>
      </c>
      <c r="M25" s="89">
        <v>9967</v>
      </c>
      <c r="N25" s="90">
        <v>44911</v>
      </c>
      <c r="O25" s="91" t="s">
        <v>65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9</v>
      </c>
      <c r="C26" s="87" t="s">
        <v>849</v>
      </c>
      <c r="D26" s="88">
        <v>1423.06</v>
      </c>
      <c r="E26" s="88">
        <v>1335.72</v>
      </c>
      <c r="F26" s="98">
        <f>(D26-E26)/E26</f>
        <v>6.538795555954835E-2</v>
      </c>
      <c r="G26" s="88">
        <v>214</v>
      </c>
      <c r="H26" s="89">
        <v>7</v>
      </c>
      <c r="I26" s="89">
        <f>G26/H26</f>
        <v>30.571428571428573</v>
      </c>
      <c r="J26" s="89">
        <v>3</v>
      </c>
      <c r="K26" s="89">
        <v>4</v>
      </c>
      <c r="L26" s="88">
        <v>11267.269999999999</v>
      </c>
      <c r="M26" s="88">
        <v>1858</v>
      </c>
      <c r="N26" s="90">
        <v>44911</v>
      </c>
      <c r="O26" s="91" t="s">
        <v>799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6</v>
      </c>
      <c r="C27" s="87" t="s">
        <v>759</v>
      </c>
      <c r="D27" s="88">
        <v>1216.6000000000058</v>
      </c>
      <c r="E27" s="88">
        <v>2604</v>
      </c>
      <c r="F27" s="98">
        <f>(D27-E27)/E27</f>
        <v>-0.532795698924729</v>
      </c>
      <c r="G27" s="88">
        <v>238</v>
      </c>
      <c r="H27" s="89">
        <v>4</v>
      </c>
      <c r="I27" s="89">
        <f>G27/H27</f>
        <v>59.5</v>
      </c>
      <c r="J27" s="89">
        <v>3</v>
      </c>
      <c r="K27" s="89" t="s">
        <v>36</v>
      </c>
      <c r="L27" s="88">
        <v>190521.9</v>
      </c>
      <c r="M27" s="88">
        <v>30359</v>
      </c>
      <c r="N27" s="90">
        <v>44855</v>
      </c>
      <c r="O27" s="91" t="s">
        <v>119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815</v>
      </c>
      <c r="D28" s="88">
        <v>888.42</v>
      </c>
      <c r="E28" s="88">
        <v>1120.07</v>
      </c>
      <c r="F28" s="98">
        <f>(D28-E28)/E28</f>
        <v>-0.2068174310534163</v>
      </c>
      <c r="G28" s="88">
        <v>186</v>
      </c>
      <c r="H28" s="89">
        <v>6</v>
      </c>
      <c r="I28" s="89">
        <f>G28/H28</f>
        <v>31</v>
      </c>
      <c r="J28" s="89">
        <v>2</v>
      </c>
      <c r="K28" s="89">
        <v>7</v>
      </c>
      <c r="L28" s="88">
        <v>133355.4</v>
      </c>
      <c r="M28" s="88">
        <v>25819</v>
      </c>
      <c r="N28" s="90">
        <v>44890</v>
      </c>
      <c r="O28" s="91" t="s">
        <v>921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2">
      <c r="A29" s="86">
        <v>15</v>
      </c>
      <c r="B29" s="86" t="s">
        <v>34</v>
      </c>
      <c r="C29" s="87" t="s">
        <v>872</v>
      </c>
      <c r="D29" s="88">
        <v>825.3</v>
      </c>
      <c r="E29" s="89" t="s">
        <v>36</v>
      </c>
      <c r="F29" s="89" t="s">
        <v>36</v>
      </c>
      <c r="G29" s="88">
        <v>143</v>
      </c>
      <c r="H29" s="89">
        <v>5</v>
      </c>
      <c r="I29" s="89">
        <f>G29/H29</f>
        <v>28.6</v>
      </c>
      <c r="J29" s="89">
        <v>2</v>
      </c>
      <c r="K29" s="89">
        <v>1</v>
      </c>
      <c r="L29" s="88">
        <v>825.3</v>
      </c>
      <c r="M29" s="88">
        <v>143</v>
      </c>
      <c r="N29" s="90">
        <v>44932</v>
      </c>
      <c r="O29" s="91" t="s">
        <v>482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16</v>
      </c>
      <c r="C30" s="87" t="s">
        <v>845</v>
      </c>
      <c r="D30" s="88">
        <v>544</v>
      </c>
      <c r="E30" s="88">
        <v>256</v>
      </c>
      <c r="F30" s="98">
        <f>(D30-E30)/E30</f>
        <v>1.125</v>
      </c>
      <c r="G30" s="88">
        <v>100</v>
      </c>
      <c r="H30" s="89">
        <v>4</v>
      </c>
      <c r="I30" s="89">
        <f>G30/H30</f>
        <v>25</v>
      </c>
      <c r="J30" s="89">
        <v>3</v>
      </c>
      <c r="K30" s="89">
        <v>6</v>
      </c>
      <c r="L30" s="88">
        <v>7688.8</v>
      </c>
      <c r="M30" s="88">
        <v>1381</v>
      </c>
      <c r="N30" s="90">
        <v>44897</v>
      </c>
      <c r="O30" s="91" t="s">
        <v>482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86">
        <v>17</v>
      </c>
      <c r="C31" s="87" t="s">
        <v>808</v>
      </c>
      <c r="D31" s="88">
        <v>433</v>
      </c>
      <c r="E31" s="88">
        <v>229</v>
      </c>
      <c r="F31" s="98">
        <f>(D31-E31)/E31</f>
        <v>0.89082969432314407</v>
      </c>
      <c r="G31" s="88">
        <v>85</v>
      </c>
      <c r="H31" s="89" t="s">
        <v>36</v>
      </c>
      <c r="I31" s="89" t="s">
        <v>36</v>
      </c>
      <c r="J31" s="89">
        <v>2</v>
      </c>
      <c r="K31" s="89" t="s">
        <v>36</v>
      </c>
      <c r="L31" s="88">
        <v>8504</v>
      </c>
      <c r="M31" s="88">
        <v>1597</v>
      </c>
      <c r="N31" s="90">
        <v>44890</v>
      </c>
      <c r="O31" s="91" t="s">
        <v>65</v>
      </c>
      <c r="P31" s="92"/>
      <c r="Q31" s="93"/>
      <c r="R31" s="99"/>
      <c r="S31" s="93"/>
      <c r="T31" s="96"/>
      <c r="U31" s="93"/>
      <c r="V31" s="93"/>
      <c r="W31" s="99"/>
      <c r="X31" s="96"/>
      <c r="Y31" s="96"/>
    </row>
    <row r="32" spans="1:27" s="97" customFormat="1" ht="25.35" customHeight="1">
      <c r="A32" s="86">
        <v>18</v>
      </c>
      <c r="B32" s="86">
        <v>19</v>
      </c>
      <c r="C32" s="87" t="s">
        <v>800</v>
      </c>
      <c r="D32" s="88">
        <v>181.1</v>
      </c>
      <c r="E32" s="88">
        <v>187.4</v>
      </c>
      <c r="F32" s="98">
        <f>(D32-E32)/E32</f>
        <v>-3.3617929562433355E-2</v>
      </c>
      <c r="G32" s="88">
        <v>42</v>
      </c>
      <c r="H32" s="89">
        <v>2</v>
      </c>
      <c r="I32" s="89">
        <f>G32/H32</f>
        <v>21</v>
      </c>
      <c r="J32" s="89">
        <v>2</v>
      </c>
      <c r="K32" s="89">
        <v>8</v>
      </c>
      <c r="L32" s="88">
        <v>205002.73</v>
      </c>
      <c r="M32" s="88">
        <v>32064</v>
      </c>
      <c r="N32" s="90">
        <v>44883</v>
      </c>
      <c r="O32" s="91" t="s">
        <v>801</v>
      </c>
      <c r="P32" s="92"/>
      <c r="Q32" s="93"/>
      <c r="R32" s="99"/>
      <c r="S32" s="93"/>
      <c r="T32" s="96"/>
      <c r="U32" s="93"/>
      <c r="V32" s="93"/>
      <c r="W32" s="99"/>
      <c r="X32" s="96"/>
      <c r="Y32" s="96"/>
    </row>
    <row r="33" spans="1:27" s="97" customFormat="1" ht="25.35" customHeight="1">
      <c r="A33" s="86">
        <v>19</v>
      </c>
      <c r="B33" s="86">
        <v>13</v>
      </c>
      <c r="C33" s="87" t="s">
        <v>834</v>
      </c>
      <c r="D33" s="88">
        <v>172.1</v>
      </c>
      <c r="E33" s="88">
        <v>647</v>
      </c>
      <c r="F33" s="98">
        <f>(D33-E33)/E33</f>
        <v>-0.7340030911901082</v>
      </c>
      <c r="G33" s="89">
        <v>30</v>
      </c>
      <c r="H33" s="89" t="s">
        <v>36</v>
      </c>
      <c r="I33" s="89" t="s">
        <v>36</v>
      </c>
      <c r="J33" s="89">
        <v>4</v>
      </c>
      <c r="K33" s="89">
        <v>5</v>
      </c>
      <c r="L33" s="88">
        <v>20306</v>
      </c>
      <c r="M33" s="89">
        <v>3042</v>
      </c>
      <c r="N33" s="90">
        <v>44904</v>
      </c>
      <c r="O33" s="91" t="s">
        <v>65</v>
      </c>
      <c r="P33" s="92"/>
      <c r="Q33" s="93"/>
      <c r="R33" s="99"/>
      <c r="S33" s="93"/>
      <c r="T33" s="96"/>
      <c r="U33" s="93"/>
      <c r="V33" s="93"/>
      <c r="W33" s="99"/>
      <c r="X33" s="96"/>
      <c r="Y33" s="96"/>
    </row>
    <row r="34" spans="1:27" s="97" customFormat="1" ht="25.35" customHeight="1">
      <c r="A34" s="86">
        <v>20</v>
      </c>
      <c r="B34" s="119" t="s">
        <v>36</v>
      </c>
      <c r="C34" s="87" t="s">
        <v>871</v>
      </c>
      <c r="D34" s="88">
        <v>167</v>
      </c>
      <c r="E34" s="89" t="s">
        <v>36</v>
      </c>
      <c r="F34" s="89" t="s">
        <v>36</v>
      </c>
      <c r="G34" s="88">
        <v>23</v>
      </c>
      <c r="H34" s="89" t="s">
        <v>36</v>
      </c>
      <c r="I34" s="89" t="s">
        <v>36</v>
      </c>
      <c r="J34" s="89">
        <v>1</v>
      </c>
      <c r="K34" s="89" t="s">
        <v>36</v>
      </c>
      <c r="L34" s="88">
        <v>21059</v>
      </c>
      <c r="M34" s="88">
        <v>3489</v>
      </c>
      <c r="N34" s="90">
        <v>44603</v>
      </c>
      <c r="O34" s="91" t="s">
        <v>65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569922.66</v>
      </c>
      <c r="E35" s="108">
        <v>484073.01999999996</v>
      </c>
      <c r="F35" s="109">
        <f>(D35-E35)/E35</f>
        <v>0.17734853307874932</v>
      </c>
      <c r="G35" s="108">
        <f>SUM(G23:G34)</f>
        <v>83198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9" t="s">
        <v>36</v>
      </c>
      <c r="C37" s="87" t="s">
        <v>847</v>
      </c>
      <c r="D37" s="88">
        <v>149.5</v>
      </c>
      <c r="E37" s="89" t="s">
        <v>36</v>
      </c>
      <c r="F37" s="89" t="s">
        <v>36</v>
      </c>
      <c r="G37" s="88">
        <v>29</v>
      </c>
      <c r="H37" s="89">
        <v>1</v>
      </c>
      <c r="I37" s="89">
        <f>G37/H37</f>
        <v>29</v>
      </c>
      <c r="J37" s="89">
        <v>1</v>
      </c>
      <c r="K37" s="89">
        <v>6</v>
      </c>
      <c r="L37" s="88">
        <v>1409.8</v>
      </c>
      <c r="M37" s="88">
        <v>261</v>
      </c>
      <c r="N37" s="90">
        <v>44897</v>
      </c>
      <c r="O37" s="91" t="s">
        <v>482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119" t="s">
        <v>36</v>
      </c>
      <c r="C38" s="28" t="s">
        <v>720</v>
      </c>
      <c r="D38" s="41">
        <v>121</v>
      </c>
      <c r="E38" s="39" t="s">
        <v>36</v>
      </c>
      <c r="F38" s="39" t="s">
        <v>36</v>
      </c>
      <c r="G38" s="41">
        <v>31</v>
      </c>
      <c r="H38" s="39">
        <v>1</v>
      </c>
      <c r="I38" s="39">
        <f>G38/H38</f>
        <v>31</v>
      </c>
      <c r="J38" s="39">
        <v>1</v>
      </c>
      <c r="K38" s="39" t="s">
        <v>36</v>
      </c>
      <c r="L38" s="41">
        <v>3132.77</v>
      </c>
      <c r="M38" s="41">
        <v>720</v>
      </c>
      <c r="N38" s="37">
        <v>44827</v>
      </c>
      <c r="O38" s="36" t="s">
        <v>81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119" t="s">
        <v>36</v>
      </c>
      <c r="C39" s="87" t="s">
        <v>848</v>
      </c>
      <c r="D39" s="88">
        <v>103.6</v>
      </c>
      <c r="E39" s="89" t="s">
        <v>36</v>
      </c>
      <c r="F39" s="89" t="s">
        <v>36</v>
      </c>
      <c r="G39" s="88">
        <v>16</v>
      </c>
      <c r="H39" s="89">
        <v>1</v>
      </c>
      <c r="I39" s="89">
        <f>G39/H39</f>
        <v>16</v>
      </c>
      <c r="J39" s="89">
        <v>1</v>
      </c>
      <c r="K39" s="89">
        <v>6</v>
      </c>
      <c r="L39" s="88">
        <v>3741.4</v>
      </c>
      <c r="M39" s="88">
        <v>666</v>
      </c>
      <c r="N39" s="90">
        <v>44897</v>
      </c>
      <c r="O39" s="91" t="s">
        <v>482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>
        <v>14</v>
      </c>
      <c r="C40" s="87" t="s">
        <v>856</v>
      </c>
      <c r="D40" s="88">
        <v>93.22</v>
      </c>
      <c r="E40" s="88">
        <v>551.29999999999995</v>
      </c>
      <c r="F40" s="98">
        <f>(D40-E40)/E40</f>
        <v>-0.83090876111010337</v>
      </c>
      <c r="G40" s="88">
        <v>13</v>
      </c>
      <c r="H40" s="89">
        <v>1</v>
      </c>
      <c r="I40" s="89">
        <f>G40/H40</f>
        <v>13</v>
      </c>
      <c r="J40" s="89">
        <v>1</v>
      </c>
      <c r="K40" s="89">
        <v>3</v>
      </c>
      <c r="L40" s="88">
        <v>13427.37</v>
      </c>
      <c r="M40" s="88">
        <v>1956</v>
      </c>
      <c r="N40" s="90">
        <v>44918</v>
      </c>
      <c r="O40" s="91" t="s">
        <v>48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18</v>
      </c>
      <c r="C41" s="87" t="s">
        <v>854</v>
      </c>
      <c r="D41" s="88">
        <v>67.7</v>
      </c>
      <c r="E41" s="88">
        <v>216</v>
      </c>
      <c r="F41" s="98">
        <f>(D41-E41)/E41</f>
        <v>-0.68657407407407411</v>
      </c>
      <c r="G41" s="88">
        <v>11</v>
      </c>
      <c r="H41" s="89">
        <v>2</v>
      </c>
      <c r="I41" s="89">
        <f>G41/H41</f>
        <v>5.5</v>
      </c>
      <c r="J41" s="89">
        <v>2</v>
      </c>
      <c r="K41" s="89">
        <v>3</v>
      </c>
      <c r="L41" s="88">
        <v>986.5</v>
      </c>
      <c r="M41" s="88">
        <v>195</v>
      </c>
      <c r="N41" s="90">
        <v>44918</v>
      </c>
      <c r="O41" s="91" t="s">
        <v>81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/>
      <c r="B42" s="86"/>
      <c r="C42" s="117" t="s">
        <v>276</v>
      </c>
      <c r="D42" s="108">
        <f>SUM(D35:D41)</f>
        <v>570457.67999999993</v>
      </c>
      <c r="E42" s="110">
        <v>484707</v>
      </c>
      <c r="F42" s="109">
        <f>(D42-E42)/E42</f>
        <v>0.1769124027505275</v>
      </c>
      <c r="G42" s="108">
        <f>SUM(G35:G41)</f>
        <v>83298</v>
      </c>
      <c r="H42" s="89"/>
      <c r="I42" s="89"/>
      <c r="J42" s="89"/>
      <c r="K42" s="89"/>
      <c r="L42" s="88"/>
      <c r="M42" s="88"/>
      <c r="N42" s="90"/>
      <c r="O42" s="91"/>
      <c r="T42" s="96"/>
      <c r="V42" s="106"/>
      <c r="W42" s="93"/>
    </row>
    <row r="43" spans="1:27" ht="25.35" customHeight="1">
      <c r="T43" s="7"/>
      <c r="V43" s="26"/>
      <c r="W43" s="32"/>
    </row>
    <row r="44" spans="1:27" ht="14.1" customHeight="1">
      <c r="T44" s="7"/>
      <c r="V44" s="26"/>
      <c r="W44" s="32"/>
    </row>
    <row r="55" spans="19:25" ht="12" customHeight="1"/>
    <row r="64" spans="19:25">
      <c r="S64" s="7"/>
      <c r="Y64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EFFE-4004-42C6-BB87-C0B0BCD2A1B1}">
  <sheetPr codeName="Sheet3"/>
  <dimension ref="A1:AA65"/>
  <sheetViews>
    <sheetView topLeftCell="A8" zoomScale="60" zoomScaleNormal="60" workbookViewId="0">
      <selection activeCell="O34" sqref="O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858</v>
      </c>
      <c r="F1" s="2"/>
      <c r="G1" s="2"/>
      <c r="H1" s="2"/>
      <c r="I1" s="2"/>
    </row>
    <row r="2" spans="1:25" ht="19.5" customHeight="1">
      <c r="E2" s="2" t="s">
        <v>859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 ht="21.6">
      <c r="A6" s="159"/>
      <c r="B6" s="159"/>
      <c r="C6" s="156"/>
      <c r="D6" s="4" t="s">
        <v>860</v>
      </c>
      <c r="E6" s="4" t="s">
        <v>853</v>
      </c>
      <c r="F6" s="156"/>
      <c r="G6" s="4" t="s">
        <v>860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 ht="21.6">
      <c r="A10" s="159"/>
      <c r="B10" s="159"/>
      <c r="C10" s="156"/>
      <c r="D10" s="4" t="s">
        <v>862</v>
      </c>
      <c r="E10" s="4" t="s">
        <v>853</v>
      </c>
      <c r="F10" s="156"/>
      <c r="G10" s="4" t="s">
        <v>862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217945.68</v>
      </c>
      <c r="E13" s="88">
        <v>93124.31</v>
      </c>
      <c r="F13" s="98">
        <f>(D13-E13)/E13</f>
        <v>1.340373636057008</v>
      </c>
      <c r="G13" s="88">
        <v>28272</v>
      </c>
      <c r="H13" s="89">
        <v>171</v>
      </c>
      <c r="I13" s="89">
        <f t="shared" ref="I13:I18" si="0">G13/H13</f>
        <v>165.33333333333334</v>
      </c>
      <c r="J13" s="89">
        <v>24</v>
      </c>
      <c r="K13" s="89">
        <v>3</v>
      </c>
      <c r="L13" s="88">
        <v>1263870.08</v>
      </c>
      <c r="M13" s="88">
        <v>170731</v>
      </c>
      <c r="N13" s="90">
        <v>44911</v>
      </c>
      <c r="O13" s="91" t="s">
        <v>921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35" t="s">
        <v>814</v>
      </c>
      <c r="C14" s="87" t="s">
        <v>863</v>
      </c>
      <c r="D14" s="88">
        <v>122263.99</v>
      </c>
      <c r="E14" s="39" t="s">
        <v>36</v>
      </c>
      <c r="F14" s="39" t="s">
        <v>36</v>
      </c>
      <c r="G14" s="88">
        <v>17631</v>
      </c>
      <c r="H14" s="89">
        <v>146</v>
      </c>
      <c r="I14" s="89">
        <f t="shared" si="0"/>
        <v>120.76027397260275</v>
      </c>
      <c r="J14" s="89">
        <v>12</v>
      </c>
      <c r="K14" s="39">
        <v>1</v>
      </c>
      <c r="L14" s="88">
        <v>163719.88</v>
      </c>
      <c r="M14" s="88">
        <v>23623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836</v>
      </c>
      <c r="D15" s="88">
        <v>85119.57</v>
      </c>
      <c r="E15" s="88">
        <v>27772.31</v>
      </c>
      <c r="F15" s="98">
        <f>(D15-E15)/E15</f>
        <v>2.0649078164545913</v>
      </c>
      <c r="G15" s="88">
        <v>15300</v>
      </c>
      <c r="H15" s="89">
        <v>148</v>
      </c>
      <c r="I15" s="89">
        <f t="shared" si="0"/>
        <v>103.37837837837837</v>
      </c>
      <c r="J15" s="89">
        <v>24</v>
      </c>
      <c r="K15" s="89">
        <v>2</v>
      </c>
      <c r="L15" s="88">
        <v>335352.05</v>
      </c>
      <c r="M15" s="88">
        <v>63733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28" t="s">
        <v>865</v>
      </c>
      <c r="D16" s="39">
        <v>25045.58</v>
      </c>
      <c r="E16" s="39" t="s">
        <v>36</v>
      </c>
      <c r="F16" s="39" t="s">
        <v>36</v>
      </c>
      <c r="G16" s="41">
        <v>4865</v>
      </c>
      <c r="H16" s="39">
        <v>103</v>
      </c>
      <c r="I16" s="89">
        <f t="shared" si="0"/>
        <v>47.233009708737868</v>
      </c>
      <c r="J16" s="39">
        <v>24</v>
      </c>
      <c r="K16" s="39">
        <v>1</v>
      </c>
      <c r="L16" s="41">
        <v>36819.590000000004</v>
      </c>
      <c r="M16" s="41">
        <v>7187</v>
      </c>
      <c r="N16" s="90">
        <v>44925</v>
      </c>
      <c r="O16" s="36" t="s">
        <v>68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855</v>
      </c>
      <c r="D17" s="88">
        <v>21351.24</v>
      </c>
      <c r="E17" s="88">
        <v>6470.11</v>
      </c>
      <c r="F17" s="98">
        <f>(D17-E17)/E17</f>
        <v>2.2999809895040428</v>
      </c>
      <c r="G17" s="88">
        <v>3119</v>
      </c>
      <c r="H17" s="89">
        <v>49</v>
      </c>
      <c r="I17" s="89">
        <f t="shared" si="0"/>
        <v>63.653061224489797</v>
      </c>
      <c r="J17" s="89">
        <v>12</v>
      </c>
      <c r="K17" s="89">
        <v>2</v>
      </c>
      <c r="L17" s="88">
        <v>97767.039999999994</v>
      </c>
      <c r="M17" s="88">
        <v>15216</v>
      </c>
      <c r="N17" s="90">
        <v>44916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42" t="s">
        <v>36</v>
      </c>
      <c r="C18" s="87" t="s">
        <v>759</v>
      </c>
      <c r="D18" s="88">
        <v>2604</v>
      </c>
      <c r="E18" s="39" t="s">
        <v>36</v>
      </c>
      <c r="F18" s="39" t="s">
        <v>36</v>
      </c>
      <c r="G18" s="88">
        <v>640</v>
      </c>
      <c r="H18" s="89">
        <v>8</v>
      </c>
      <c r="I18" s="89">
        <f t="shared" si="0"/>
        <v>80</v>
      </c>
      <c r="J18" s="89">
        <v>5</v>
      </c>
      <c r="K18" s="39" t="s">
        <v>36</v>
      </c>
      <c r="L18" s="88">
        <v>188462.3</v>
      </c>
      <c r="M18" s="88">
        <v>30002</v>
      </c>
      <c r="N18" s="90">
        <v>44855</v>
      </c>
      <c r="O18" s="91" t="s">
        <v>119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2">
      <c r="A19" s="86">
        <v>7</v>
      </c>
      <c r="B19" s="86">
        <v>4</v>
      </c>
      <c r="C19" s="87" t="s">
        <v>835</v>
      </c>
      <c r="D19" s="88">
        <v>1771</v>
      </c>
      <c r="E19" s="88">
        <v>3046</v>
      </c>
      <c r="F19" s="98">
        <f>(D19-E19)/E19</f>
        <v>-0.41858174655285618</v>
      </c>
      <c r="G19" s="89">
        <v>350</v>
      </c>
      <c r="H19" s="89" t="s">
        <v>36</v>
      </c>
      <c r="I19" s="89" t="s">
        <v>36</v>
      </c>
      <c r="J19" s="89">
        <v>10</v>
      </c>
      <c r="K19" s="89">
        <v>3</v>
      </c>
      <c r="L19" s="88">
        <v>40958</v>
      </c>
      <c r="M19" s="89">
        <v>8806</v>
      </c>
      <c r="N19" s="90">
        <v>44911</v>
      </c>
      <c r="O19" s="91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753</v>
      </c>
      <c r="D20" s="88">
        <v>1536.43</v>
      </c>
      <c r="E20" s="88">
        <v>1581.73</v>
      </c>
      <c r="F20" s="98">
        <f>(D20-E20)/E20</f>
        <v>-2.8639527605849261E-2</v>
      </c>
      <c r="G20" s="88">
        <v>228</v>
      </c>
      <c r="H20" s="89">
        <v>5</v>
      </c>
      <c r="I20" s="89">
        <f>G20/H20</f>
        <v>45.6</v>
      </c>
      <c r="J20" s="89">
        <v>3</v>
      </c>
      <c r="K20" s="89">
        <v>12</v>
      </c>
      <c r="L20" s="88">
        <v>988586.42000000027</v>
      </c>
      <c r="M20" s="88">
        <v>141697</v>
      </c>
      <c r="N20" s="90">
        <v>44848</v>
      </c>
      <c r="O20" s="91" t="s">
        <v>754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11</v>
      </c>
      <c r="C21" s="87" t="s">
        <v>849</v>
      </c>
      <c r="D21" s="88">
        <v>1335.72</v>
      </c>
      <c r="E21" s="88">
        <v>423.43</v>
      </c>
      <c r="F21" s="98">
        <f>(D21-E21)/E21</f>
        <v>2.1545237701627187</v>
      </c>
      <c r="G21" s="88">
        <v>191</v>
      </c>
      <c r="H21" s="89">
        <v>8</v>
      </c>
      <c r="I21" s="89">
        <f>G21/H21</f>
        <v>23.875</v>
      </c>
      <c r="J21" s="89">
        <v>3</v>
      </c>
      <c r="K21" s="89">
        <v>3</v>
      </c>
      <c r="L21" s="88">
        <v>8353.92</v>
      </c>
      <c r="M21" s="88">
        <v>1420</v>
      </c>
      <c r="N21" s="90">
        <v>44911</v>
      </c>
      <c r="O21" s="91" t="s">
        <v>799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7</v>
      </c>
      <c r="C22" s="87" t="s">
        <v>815</v>
      </c>
      <c r="D22" s="88">
        <v>1120.07</v>
      </c>
      <c r="E22" s="88">
        <v>800.23</v>
      </c>
      <c r="F22" s="98">
        <f>(D22-E22)/E22</f>
        <v>0.39968509053647067</v>
      </c>
      <c r="G22" s="88">
        <v>237</v>
      </c>
      <c r="H22" s="89">
        <v>6</v>
      </c>
      <c r="I22" s="89">
        <f>G22/H22</f>
        <v>39.5</v>
      </c>
      <c r="J22" s="89">
        <v>3</v>
      </c>
      <c r="K22" s="89">
        <v>6</v>
      </c>
      <c r="L22" s="88">
        <v>130321.59</v>
      </c>
      <c r="M22" s="88">
        <v>25155</v>
      </c>
      <c r="N22" s="90">
        <v>44890</v>
      </c>
      <c r="O22" s="91" t="s">
        <v>921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480093.27999999997</v>
      </c>
      <c r="E23" s="108">
        <v>135913.85999999999</v>
      </c>
      <c r="F23" s="109">
        <f>(D23-E23)/E23</f>
        <v>2.5323349656907692</v>
      </c>
      <c r="G23" s="108">
        <f>SUM(G13:G22)</f>
        <v>70833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803</v>
      </c>
      <c r="D25" s="88">
        <v>925.5</v>
      </c>
      <c r="E25" s="88">
        <v>462.3</v>
      </c>
      <c r="F25" s="98">
        <f>(D25-E25)/E25</f>
        <v>1.0019467878001298</v>
      </c>
      <c r="G25" s="88">
        <v>129</v>
      </c>
      <c r="H25" s="89">
        <v>2</v>
      </c>
      <c r="I25" s="89">
        <f>G25/H25</f>
        <v>64.5</v>
      </c>
      <c r="J25" s="89">
        <v>1</v>
      </c>
      <c r="K25" s="89">
        <v>7</v>
      </c>
      <c r="L25" s="88">
        <v>98525.43</v>
      </c>
      <c r="M25" s="88">
        <v>15800</v>
      </c>
      <c r="N25" s="90">
        <v>44883</v>
      </c>
      <c r="O25" s="91" t="s">
        <v>921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39" t="s">
        <v>36</v>
      </c>
      <c r="C26" s="28" t="s">
        <v>839</v>
      </c>
      <c r="D26" s="39">
        <v>805.5</v>
      </c>
      <c r="E26" s="39" t="s">
        <v>36</v>
      </c>
      <c r="F26" s="39" t="s">
        <v>36</v>
      </c>
      <c r="G26" s="41">
        <v>144</v>
      </c>
      <c r="H26" s="39">
        <v>5</v>
      </c>
      <c r="I26" s="39">
        <f>G26/H26</f>
        <v>28.8</v>
      </c>
      <c r="J26" s="39">
        <v>3</v>
      </c>
      <c r="K26" s="39">
        <v>4</v>
      </c>
      <c r="L26" s="41">
        <v>4413.8500000000004</v>
      </c>
      <c r="M26" s="41">
        <v>887</v>
      </c>
      <c r="N26" s="90">
        <v>44904</v>
      </c>
      <c r="O26" s="36" t="s">
        <v>91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13</v>
      </c>
      <c r="C27" s="87" t="s">
        <v>834</v>
      </c>
      <c r="D27" s="88">
        <v>647</v>
      </c>
      <c r="E27" s="88">
        <v>167</v>
      </c>
      <c r="F27" s="98">
        <f>(D27-E27)/E27</f>
        <v>2.874251497005988</v>
      </c>
      <c r="G27" s="89">
        <v>92</v>
      </c>
      <c r="H27" s="89" t="s">
        <v>36</v>
      </c>
      <c r="I27" s="89" t="s">
        <v>36</v>
      </c>
      <c r="J27" s="89">
        <v>2</v>
      </c>
      <c r="K27" s="89">
        <v>4</v>
      </c>
      <c r="L27" s="88">
        <v>19025</v>
      </c>
      <c r="M27" s="89">
        <v>2852</v>
      </c>
      <c r="N27" s="90">
        <v>44904</v>
      </c>
      <c r="O27" s="91" t="s">
        <v>65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>
        <v>5</v>
      </c>
      <c r="C28" s="87" t="s">
        <v>856</v>
      </c>
      <c r="D28" s="88">
        <v>551.29999999999995</v>
      </c>
      <c r="E28" s="88">
        <v>1704.23</v>
      </c>
      <c r="F28" s="98">
        <f>(D28-E28)/E28</f>
        <v>-0.6765107995986458</v>
      </c>
      <c r="G28" s="88">
        <v>78</v>
      </c>
      <c r="H28" s="89">
        <v>2</v>
      </c>
      <c r="I28" s="89">
        <f>G28/H28</f>
        <v>39</v>
      </c>
      <c r="J28" s="89">
        <v>1</v>
      </c>
      <c r="K28" s="89">
        <v>2</v>
      </c>
      <c r="L28" s="88">
        <v>11625.35</v>
      </c>
      <c r="M28" s="88">
        <v>1686</v>
      </c>
      <c r="N28" s="90">
        <v>44918</v>
      </c>
      <c r="O28" s="91" t="s">
        <v>48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5.35" customHeight="1">
      <c r="A29" s="86">
        <v>15</v>
      </c>
      <c r="B29" s="42" t="s">
        <v>36</v>
      </c>
      <c r="C29" s="28" t="s">
        <v>813</v>
      </c>
      <c r="D29" s="41">
        <v>314</v>
      </c>
      <c r="E29" s="39" t="s">
        <v>36</v>
      </c>
      <c r="F29" s="39" t="s">
        <v>36</v>
      </c>
      <c r="G29" s="41">
        <v>57</v>
      </c>
      <c r="H29" s="39">
        <v>1</v>
      </c>
      <c r="I29" s="39">
        <f>G29/H29</f>
        <v>57</v>
      </c>
      <c r="J29" s="39">
        <v>1</v>
      </c>
      <c r="K29" s="39">
        <v>6</v>
      </c>
      <c r="L29" s="41">
        <v>12454.31</v>
      </c>
      <c r="M29" s="41">
        <v>2319</v>
      </c>
      <c r="N29" s="78" t="s">
        <v>812</v>
      </c>
      <c r="O29" s="36" t="s">
        <v>45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39" t="s">
        <v>36</v>
      </c>
      <c r="C30" s="87" t="s">
        <v>845</v>
      </c>
      <c r="D30" s="88">
        <v>256</v>
      </c>
      <c r="E30" s="89" t="s">
        <v>36</v>
      </c>
      <c r="F30" s="89" t="s">
        <v>36</v>
      </c>
      <c r="G30" s="88">
        <v>51</v>
      </c>
      <c r="H30" s="89">
        <v>1</v>
      </c>
      <c r="I30" s="89">
        <f>G30/H30</f>
        <v>51</v>
      </c>
      <c r="J30" s="89">
        <v>1</v>
      </c>
      <c r="K30" s="89">
        <v>5</v>
      </c>
      <c r="L30" s="88">
        <v>6308.4</v>
      </c>
      <c r="M30" s="88">
        <v>1122</v>
      </c>
      <c r="N30" s="90">
        <v>44897</v>
      </c>
      <c r="O30" s="91" t="s">
        <v>482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s="97" customFormat="1" ht="25.35" customHeight="1">
      <c r="A31" s="86">
        <v>17</v>
      </c>
      <c r="B31" s="39" t="s">
        <v>36</v>
      </c>
      <c r="C31" s="87" t="s">
        <v>808</v>
      </c>
      <c r="D31" s="88">
        <v>229</v>
      </c>
      <c r="E31" s="39" t="s">
        <v>36</v>
      </c>
      <c r="F31" s="39" t="s">
        <v>36</v>
      </c>
      <c r="G31" s="88">
        <v>43</v>
      </c>
      <c r="H31" s="89" t="s">
        <v>36</v>
      </c>
      <c r="I31" s="89" t="s">
        <v>36</v>
      </c>
      <c r="J31" s="89">
        <v>1</v>
      </c>
      <c r="K31" s="39" t="s">
        <v>36</v>
      </c>
      <c r="L31" s="88">
        <v>7627</v>
      </c>
      <c r="M31" s="88">
        <v>1439</v>
      </c>
      <c r="N31" s="90">
        <v>44890</v>
      </c>
      <c r="O31" s="91" t="s">
        <v>65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118">
        <v>17</v>
      </c>
      <c r="C32" s="87" t="s">
        <v>854</v>
      </c>
      <c r="D32" s="88">
        <v>216</v>
      </c>
      <c r="E32" s="88">
        <v>71</v>
      </c>
      <c r="F32" s="98">
        <f>(D32-E32)/E32</f>
        <v>2.0422535211267605</v>
      </c>
      <c r="G32" s="88">
        <v>39</v>
      </c>
      <c r="H32" s="89">
        <v>4</v>
      </c>
      <c r="I32" s="89">
        <f>G32/H32</f>
        <v>9.75</v>
      </c>
      <c r="J32" s="89">
        <v>4</v>
      </c>
      <c r="K32" s="89">
        <v>2</v>
      </c>
      <c r="L32" s="88">
        <v>581.79999999999995</v>
      </c>
      <c r="M32" s="88">
        <v>110</v>
      </c>
      <c r="N32" s="90">
        <v>44918</v>
      </c>
      <c r="O32" s="91" t="s">
        <v>81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118">
        <v>12</v>
      </c>
      <c r="C33" s="87" t="s">
        <v>800</v>
      </c>
      <c r="D33" s="88">
        <v>187.4</v>
      </c>
      <c r="E33" s="88">
        <v>337.2</v>
      </c>
      <c r="F33" s="98">
        <f>(D33-E33)/E33</f>
        <v>-0.44424673784104385</v>
      </c>
      <c r="G33" s="88">
        <v>41</v>
      </c>
      <c r="H33" s="89">
        <v>3</v>
      </c>
      <c r="I33" s="89">
        <f>G33/H33</f>
        <v>13.666666666666666</v>
      </c>
      <c r="J33" s="89">
        <v>2</v>
      </c>
      <c r="K33" s="89">
        <v>7</v>
      </c>
      <c r="L33" s="88">
        <v>204469.63</v>
      </c>
      <c r="M33" s="88">
        <v>31940</v>
      </c>
      <c r="N33" s="90">
        <v>44883</v>
      </c>
      <c r="O33" s="91" t="s">
        <v>801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39" t="s">
        <v>36</v>
      </c>
      <c r="C34" s="87" t="s">
        <v>866</v>
      </c>
      <c r="D34" s="88">
        <v>171</v>
      </c>
      <c r="E34" s="39" t="s">
        <v>36</v>
      </c>
      <c r="F34" s="39" t="s">
        <v>36</v>
      </c>
      <c r="G34" s="88">
        <v>32</v>
      </c>
      <c r="H34" s="89">
        <v>3</v>
      </c>
      <c r="I34" s="89">
        <f>G34/H34</f>
        <v>10.666666666666666</v>
      </c>
      <c r="J34" s="89">
        <v>1</v>
      </c>
      <c r="K34" s="39" t="s">
        <v>36</v>
      </c>
      <c r="L34" s="88">
        <v>7634.7399999999989</v>
      </c>
      <c r="M34" s="88">
        <v>1350</v>
      </c>
      <c r="N34" s="90">
        <v>44785</v>
      </c>
      <c r="O34" s="91" t="s">
        <v>91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484395.98</v>
      </c>
      <c r="E35" s="108">
        <v>137498.29</v>
      </c>
      <c r="F35" s="109">
        <f>(D35-E35)/E35</f>
        <v>2.5229236669052386</v>
      </c>
      <c r="G35" s="108">
        <f>SUM(G23:G34)</f>
        <v>71539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8">
        <v>21</v>
      </c>
      <c r="C37" s="87" t="s">
        <v>738</v>
      </c>
      <c r="D37" s="88">
        <v>151</v>
      </c>
      <c r="E37" s="88">
        <v>6</v>
      </c>
      <c r="F37" s="98">
        <f>(D37-E37)/E37</f>
        <v>24.166666666666668</v>
      </c>
      <c r="G37" s="88">
        <v>22</v>
      </c>
      <c r="H37" s="89">
        <v>1</v>
      </c>
      <c r="I37" s="89">
        <f t="shared" ref="I37:I42" si="1">G37/H37</f>
        <v>22</v>
      </c>
      <c r="J37" s="89">
        <v>1</v>
      </c>
      <c r="K37" s="89">
        <v>13</v>
      </c>
      <c r="L37" s="88">
        <v>17040.52</v>
      </c>
      <c r="M37" s="88">
        <v>2726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39" t="s">
        <v>36</v>
      </c>
      <c r="C38" s="87" t="s">
        <v>816</v>
      </c>
      <c r="D38" s="88">
        <v>135.5</v>
      </c>
      <c r="E38" s="39" t="s">
        <v>36</v>
      </c>
      <c r="F38" s="39" t="s">
        <v>36</v>
      </c>
      <c r="G38" s="88">
        <v>28</v>
      </c>
      <c r="H38" s="89">
        <v>2</v>
      </c>
      <c r="I38" s="89">
        <f t="shared" si="1"/>
        <v>14</v>
      </c>
      <c r="J38" s="89">
        <v>2</v>
      </c>
      <c r="K38" s="39" t="s">
        <v>36</v>
      </c>
      <c r="L38" s="88">
        <v>3716.15</v>
      </c>
      <c r="M38" s="88">
        <v>702</v>
      </c>
      <c r="N38" s="90">
        <v>44890</v>
      </c>
      <c r="O38" s="91" t="s">
        <v>119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39" t="s">
        <v>36</v>
      </c>
      <c r="C39" s="28" t="s">
        <v>864</v>
      </c>
      <c r="D39" s="39">
        <v>130</v>
      </c>
      <c r="E39" s="39" t="s">
        <v>36</v>
      </c>
      <c r="F39" s="39" t="s">
        <v>36</v>
      </c>
      <c r="G39" s="41">
        <v>26</v>
      </c>
      <c r="H39" s="39">
        <v>1</v>
      </c>
      <c r="I39" s="39">
        <f t="shared" si="1"/>
        <v>26</v>
      </c>
      <c r="J39" s="39">
        <v>1</v>
      </c>
      <c r="K39" s="39" t="s">
        <v>36</v>
      </c>
      <c r="L39" s="41">
        <v>11877.12</v>
      </c>
      <c r="M39" s="41">
        <v>2146</v>
      </c>
      <c r="N39" s="78">
        <v>43525</v>
      </c>
      <c r="O39" s="36" t="s">
        <v>204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39" t="s">
        <v>36</v>
      </c>
      <c r="C40" s="28" t="s">
        <v>797</v>
      </c>
      <c r="D40" s="39">
        <v>126</v>
      </c>
      <c r="E40" s="39" t="s">
        <v>36</v>
      </c>
      <c r="F40" s="39" t="s">
        <v>36</v>
      </c>
      <c r="G40" s="41">
        <v>35</v>
      </c>
      <c r="H40" s="39">
        <v>1</v>
      </c>
      <c r="I40" s="39">
        <f t="shared" si="1"/>
        <v>35</v>
      </c>
      <c r="J40" s="39">
        <v>1</v>
      </c>
      <c r="K40" s="39" t="s">
        <v>36</v>
      </c>
      <c r="L40" s="41">
        <v>7057.33</v>
      </c>
      <c r="M40" s="41">
        <v>1463</v>
      </c>
      <c r="N40" s="78">
        <v>44883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39" t="s">
        <v>36</v>
      </c>
      <c r="C41" s="28" t="s">
        <v>118</v>
      </c>
      <c r="D41" s="41">
        <v>91.7</v>
      </c>
      <c r="E41" s="39" t="s">
        <v>36</v>
      </c>
      <c r="F41" s="39" t="s">
        <v>36</v>
      </c>
      <c r="G41" s="41">
        <v>16</v>
      </c>
      <c r="H41" s="39">
        <v>1</v>
      </c>
      <c r="I41" s="39">
        <f t="shared" si="1"/>
        <v>16</v>
      </c>
      <c r="J41" s="39">
        <v>1</v>
      </c>
      <c r="K41" s="39" t="s">
        <v>36</v>
      </c>
      <c r="L41" s="41">
        <v>25645.48</v>
      </c>
      <c r="M41" s="41">
        <v>4278</v>
      </c>
      <c r="N41" s="37">
        <v>44589</v>
      </c>
      <c r="O41" s="36" t="s">
        <v>119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39" t="s">
        <v>36</v>
      </c>
      <c r="C42" s="28" t="s">
        <v>826</v>
      </c>
      <c r="D42" s="41">
        <v>59.5</v>
      </c>
      <c r="E42" s="39" t="s">
        <v>36</v>
      </c>
      <c r="F42" s="39" t="s">
        <v>36</v>
      </c>
      <c r="G42" s="41">
        <v>11</v>
      </c>
      <c r="H42" s="39">
        <v>20</v>
      </c>
      <c r="I42" s="89">
        <f t="shared" si="1"/>
        <v>0.55000000000000004</v>
      </c>
      <c r="J42" s="39">
        <v>1</v>
      </c>
      <c r="K42" s="39" t="s">
        <v>36</v>
      </c>
      <c r="L42" s="41">
        <v>6374.13</v>
      </c>
      <c r="M42" s="41">
        <v>1227</v>
      </c>
      <c r="N42" s="90">
        <v>44897</v>
      </c>
      <c r="O42" s="91" t="s">
        <v>119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s="97" customFormat="1" ht="25.35" customHeight="1">
      <c r="A43" s="86"/>
      <c r="B43" s="86"/>
      <c r="C43" s="117" t="s">
        <v>174</v>
      </c>
      <c r="D43" s="108">
        <f>SUM(D35:D42)</f>
        <v>485089.68</v>
      </c>
      <c r="E43" s="110">
        <v>137504.29</v>
      </c>
      <c r="F43" s="109">
        <f>(D43-E43)/E43</f>
        <v>2.5278148776303633</v>
      </c>
      <c r="G43" s="108">
        <f>SUM(G35:G42)</f>
        <v>71677</v>
      </c>
      <c r="H43" s="89"/>
      <c r="I43" s="89"/>
      <c r="J43" s="89"/>
      <c r="K43" s="89"/>
      <c r="L43" s="88"/>
      <c r="M43" s="88"/>
      <c r="N43" s="90"/>
      <c r="O43" s="91"/>
      <c r="T43" s="96"/>
      <c r="V43" s="106"/>
      <c r="W43" s="93"/>
    </row>
    <row r="44" spans="1:27" ht="25.35" customHeight="1">
      <c r="T44" s="7"/>
      <c r="V44" s="26"/>
      <c r="W44" s="32"/>
    </row>
    <row r="45" spans="1:27" ht="14.1" customHeight="1">
      <c r="T45" s="7"/>
      <c r="V45" s="26"/>
      <c r="W45" s="32"/>
    </row>
    <row r="56" ht="12" customHeight="1"/>
    <row r="65" spans="19:25">
      <c r="S65" s="7"/>
      <c r="Y65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793C-258D-40E2-B881-FA5849D943D3}">
  <sheetPr codeName="Sheet4"/>
  <dimension ref="A1:AA61"/>
  <sheetViews>
    <sheetView topLeftCell="A17" zoomScale="60" zoomScaleNormal="60" workbookViewId="0">
      <selection activeCell="O22" sqref="O2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851</v>
      </c>
      <c r="F1" s="2"/>
      <c r="G1" s="2"/>
      <c r="H1" s="2"/>
      <c r="I1" s="2"/>
    </row>
    <row r="2" spans="1:25" ht="19.5" customHeight="1">
      <c r="E2" s="2" t="s">
        <v>852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>
      <c r="A6" s="159"/>
      <c r="B6" s="159"/>
      <c r="C6" s="156"/>
      <c r="D6" s="4" t="s">
        <v>853</v>
      </c>
      <c r="E6" s="4" t="s">
        <v>843</v>
      </c>
      <c r="F6" s="156"/>
      <c r="G6" s="4" t="s">
        <v>853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>
      <c r="A10" s="159"/>
      <c r="B10" s="159"/>
      <c r="C10" s="156"/>
      <c r="D10" s="4" t="s">
        <v>861</v>
      </c>
      <c r="E10" s="75" t="s">
        <v>844</v>
      </c>
      <c r="F10" s="156"/>
      <c r="G10" s="4" t="s">
        <v>861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93124.31</v>
      </c>
      <c r="E13" s="88">
        <v>341153.6</v>
      </c>
      <c r="F13" s="98">
        <f>(D13-E13)/E13</f>
        <v>-0.72703113788041518</v>
      </c>
      <c r="G13" s="88">
        <v>12557</v>
      </c>
      <c r="H13" s="89">
        <v>125</v>
      </c>
      <c r="I13" s="89">
        <f>G13/H13</f>
        <v>100.456</v>
      </c>
      <c r="J13" s="89">
        <v>24</v>
      </c>
      <c r="K13" s="89">
        <v>2</v>
      </c>
      <c r="L13" s="88">
        <v>676947.32</v>
      </c>
      <c r="M13" s="88">
        <v>91445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836</v>
      </c>
      <c r="D14" s="88">
        <v>27772.31</v>
      </c>
      <c r="E14" s="89" t="s">
        <v>36</v>
      </c>
      <c r="F14" s="89" t="s">
        <v>36</v>
      </c>
      <c r="G14" s="88">
        <v>5424</v>
      </c>
      <c r="H14" s="89">
        <v>122</v>
      </c>
      <c r="I14" s="89">
        <f>G14/H14</f>
        <v>44.459016393442624</v>
      </c>
      <c r="J14" s="89">
        <v>26</v>
      </c>
      <c r="K14" s="89">
        <v>1</v>
      </c>
      <c r="L14" s="88">
        <v>99483.89</v>
      </c>
      <c r="M14" s="88">
        <v>20126</v>
      </c>
      <c r="N14" s="90" t="s">
        <v>857</v>
      </c>
      <c r="O14" s="91" t="s">
        <v>825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 t="s">
        <v>34</v>
      </c>
      <c r="C15" s="87" t="s">
        <v>855</v>
      </c>
      <c r="D15" s="88">
        <v>6470.11</v>
      </c>
      <c r="E15" s="89" t="s">
        <v>36</v>
      </c>
      <c r="F15" s="89" t="s">
        <v>36</v>
      </c>
      <c r="G15" s="88">
        <v>985</v>
      </c>
      <c r="H15" s="89">
        <v>64</v>
      </c>
      <c r="I15" s="89">
        <f>G15/H15</f>
        <v>15.390625</v>
      </c>
      <c r="J15" s="89">
        <v>16</v>
      </c>
      <c r="K15" s="89">
        <v>1</v>
      </c>
      <c r="L15" s="88">
        <v>22598.81</v>
      </c>
      <c r="M15" s="88">
        <v>3628</v>
      </c>
      <c r="N15" s="90">
        <v>44916</v>
      </c>
      <c r="O15" s="91" t="s">
        <v>39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835</v>
      </c>
      <c r="D16" s="88">
        <v>3046</v>
      </c>
      <c r="E16" s="88">
        <v>15795</v>
      </c>
      <c r="F16" s="98">
        <f>(D16-E16)/E16</f>
        <v>-0.80715416270971829</v>
      </c>
      <c r="G16" s="89">
        <v>827</v>
      </c>
      <c r="H16" s="89" t="s">
        <v>36</v>
      </c>
      <c r="I16" s="89" t="s">
        <v>36</v>
      </c>
      <c r="J16" s="89">
        <v>10</v>
      </c>
      <c r="K16" s="89">
        <v>2</v>
      </c>
      <c r="L16" s="88">
        <v>32534</v>
      </c>
      <c r="M16" s="89">
        <v>7097</v>
      </c>
      <c r="N16" s="90">
        <v>44911</v>
      </c>
      <c r="O16" s="91" t="s">
        <v>65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856</v>
      </c>
      <c r="D17" s="88">
        <v>1704.23</v>
      </c>
      <c r="E17" s="89" t="s">
        <v>36</v>
      </c>
      <c r="F17" s="89" t="s">
        <v>36</v>
      </c>
      <c r="G17" s="88">
        <v>244</v>
      </c>
      <c r="H17" s="89">
        <v>18</v>
      </c>
      <c r="I17" s="89">
        <f t="shared" ref="I17:I25" si="0">G17/H17</f>
        <v>13.555555555555555</v>
      </c>
      <c r="J17" s="89">
        <v>10</v>
      </c>
      <c r="K17" s="89">
        <v>1</v>
      </c>
      <c r="L17" s="88">
        <v>1716.23</v>
      </c>
      <c r="M17" s="88">
        <v>246</v>
      </c>
      <c r="N17" s="90">
        <v>44918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118">
        <v>4</v>
      </c>
      <c r="C18" s="87" t="s">
        <v>753</v>
      </c>
      <c r="D18" s="88">
        <v>1581.73</v>
      </c>
      <c r="E18" s="88">
        <v>10261.31</v>
      </c>
      <c r="F18" s="98">
        <f t="shared" ref="F18:F25" si="1">(D18-E18)/E18</f>
        <v>-0.84585496393735304</v>
      </c>
      <c r="G18" s="88">
        <v>229</v>
      </c>
      <c r="H18" s="89">
        <v>13</v>
      </c>
      <c r="I18" s="89">
        <f t="shared" si="0"/>
        <v>17.615384615384617</v>
      </c>
      <c r="J18" s="89">
        <v>6</v>
      </c>
      <c r="K18" s="89">
        <v>11</v>
      </c>
      <c r="L18" s="88">
        <v>970693.55</v>
      </c>
      <c r="M18" s="88">
        <v>139031</v>
      </c>
      <c r="N18" s="90">
        <v>44848</v>
      </c>
      <c r="O18" s="91" t="s">
        <v>754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2">
      <c r="A19" s="86">
        <v>7</v>
      </c>
      <c r="B19" s="86">
        <v>3</v>
      </c>
      <c r="C19" s="87" t="s">
        <v>815</v>
      </c>
      <c r="D19" s="88">
        <v>800.23</v>
      </c>
      <c r="E19" s="88">
        <v>11381.07</v>
      </c>
      <c r="F19" s="98">
        <f t="shared" si="1"/>
        <v>-0.92968763042490732</v>
      </c>
      <c r="G19" s="88">
        <v>149</v>
      </c>
      <c r="H19" s="89">
        <v>19</v>
      </c>
      <c r="I19" s="89">
        <f t="shared" si="0"/>
        <v>7.8421052631578947</v>
      </c>
      <c r="J19" s="89">
        <v>7</v>
      </c>
      <c r="K19" s="89">
        <v>5</v>
      </c>
      <c r="L19" s="88">
        <v>121891.21</v>
      </c>
      <c r="M19" s="88">
        <v>23434</v>
      </c>
      <c r="N19" s="90">
        <v>44890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5</v>
      </c>
      <c r="C20" s="87" t="s">
        <v>823</v>
      </c>
      <c r="D20" s="88">
        <v>496.34</v>
      </c>
      <c r="E20" s="88">
        <v>4988.51</v>
      </c>
      <c r="F20" s="98">
        <f t="shared" ref="F20" si="2">(D20-E20)/E20</f>
        <v>-0.90050335671372816</v>
      </c>
      <c r="G20" s="88">
        <v>63</v>
      </c>
      <c r="H20" s="89">
        <v>2</v>
      </c>
      <c r="I20" s="89">
        <f t="shared" ref="I20" si="3">G20/H20</f>
        <v>31.5</v>
      </c>
      <c r="J20" s="89">
        <v>2</v>
      </c>
      <c r="K20" s="89">
        <v>4</v>
      </c>
      <c r="L20" s="88">
        <v>56768.14</v>
      </c>
      <c r="M20" s="88">
        <v>8069</v>
      </c>
      <c r="N20" s="90">
        <v>44897</v>
      </c>
      <c r="O20" s="91" t="s">
        <v>48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803</v>
      </c>
      <c r="D21" s="88">
        <v>462.3</v>
      </c>
      <c r="E21" s="88">
        <v>3396.16</v>
      </c>
      <c r="F21" s="98">
        <f t="shared" si="1"/>
        <v>-0.86387567134646182</v>
      </c>
      <c r="G21" s="88">
        <v>67</v>
      </c>
      <c r="H21" s="89">
        <v>2</v>
      </c>
      <c r="I21" s="89">
        <f t="shared" si="0"/>
        <v>33.5</v>
      </c>
      <c r="J21" s="89">
        <v>1</v>
      </c>
      <c r="K21" s="89">
        <v>6</v>
      </c>
      <c r="L21" s="88">
        <v>94530.880000000005</v>
      </c>
      <c r="M21" s="88">
        <v>15226</v>
      </c>
      <c r="N21" s="90">
        <v>44883</v>
      </c>
      <c r="O21" s="91" t="s">
        <v>50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39" t="s">
        <v>36</v>
      </c>
      <c r="C22" s="28" t="s">
        <v>796</v>
      </c>
      <c r="D22" s="41">
        <v>456.29999999999995</v>
      </c>
      <c r="E22" s="39" t="s">
        <v>36</v>
      </c>
      <c r="F22" s="39" t="s">
        <v>36</v>
      </c>
      <c r="G22" s="41">
        <v>84</v>
      </c>
      <c r="H22" s="39">
        <v>10</v>
      </c>
      <c r="I22" s="39">
        <f t="shared" ref="I22" si="4">G22/H22</f>
        <v>8.4</v>
      </c>
      <c r="J22" s="39">
        <v>3</v>
      </c>
      <c r="K22" s="39" t="s">
        <v>36</v>
      </c>
      <c r="L22" s="41">
        <v>4618.4800000000014</v>
      </c>
      <c r="M22" s="41">
        <v>1023</v>
      </c>
      <c r="N22" s="78">
        <v>44883</v>
      </c>
      <c r="O22" s="36" t="s">
        <v>91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135913.85999999999</v>
      </c>
      <c r="E23" s="108">
        <v>400846.37</v>
      </c>
      <c r="F23" s="109">
        <f>(D23-E23)/E23</f>
        <v>-0.66093279078465905</v>
      </c>
      <c r="G23" s="108">
        <f>SUM(G13:G22)</f>
        <v>20629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11</v>
      </c>
      <c r="C25" s="87" t="s">
        <v>849</v>
      </c>
      <c r="D25" s="88">
        <v>423.43</v>
      </c>
      <c r="E25" s="88">
        <v>2950.91</v>
      </c>
      <c r="F25" s="98">
        <f t="shared" si="1"/>
        <v>-0.85650867020681765</v>
      </c>
      <c r="G25" s="88">
        <v>63</v>
      </c>
      <c r="H25" s="89">
        <v>8</v>
      </c>
      <c r="I25" s="89">
        <f t="shared" si="0"/>
        <v>7.875</v>
      </c>
      <c r="J25" s="89">
        <v>4</v>
      </c>
      <c r="K25" s="89">
        <v>2</v>
      </c>
      <c r="L25" s="88">
        <v>4968.72</v>
      </c>
      <c r="M25" s="88">
        <v>953</v>
      </c>
      <c r="N25" s="90">
        <v>44911</v>
      </c>
      <c r="O25" s="91" t="s">
        <v>799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6</v>
      </c>
      <c r="C26" s="87" t="s">
        <v>800</v>
      </c>
      <c r="D26" s="88">
        <v>337.2</v>
      </c>
      <c r="E26" s="88">
        <v>4296.07</v>
      </c>
      <c r="F26" s="98">
        <f>(D26-E26)/E26</f>
        <v>-0.92150965882771929</v>
      </c>
      <c r="G26" s="88">
        <v>51</v>
      </c>
      <c r="H26" s="89">
        <v>5</v>
      </c>
      <c r="I26" s="89">
        <f>G26/H26</f>
        <v>10.199999999999999</v>
      </c>
      <c r="J26" s="89">
        <v>4</v>
      </c>
      <c r="K26" s="89">
        <v>6</v>
      </c>
      <c r="L26" s="88">
        <v>201196.73</v>
      </c>
      <c r="M26" s="88">
        <v>31408</v>
      </c>
      <c r="N26" s="90">
        <v>44883</v>
      </c>
      <c r="O26" s="91" t="s">
        <v>801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9</v>
      </c>
      <c r="C27" s="87" t="s">
        <v>834</v>
      </c>
      <c r="D27" s="88">
        <v>167</v>
      </c>
      <c r="E27" s="88">
        <v>3108</v>
      </c>
      <c r="F27" s="98">
        <f>(D27-E27)/E27</f>
        <v>-0.94626769626769625</v>
      </c>
      <c r="G27" s="89">
        <v>23</v>
      </c>
      <c r="H27" s="89" t="s">
        <v>36</v>
      </c>
      <c r="I27" s="89" t="s">
        <v>36</v>
      </c>
      <c r="J27" s="89">
        <v>3</v>
      </c>
      <c r="K27" s="89">
        <v>3</v>
      </c>
      <c r="L27" s="88">
        <v>16726</v>
      </c>
      <c r="M27" s="89">
        <v>2526</v>
      </c>
      <c r="N27" s="90">
        <v>44904</v>
      </c>
      <c r="O27" s="91" t="s">
        <v>65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791</v>
      </c>
      <c r="D28" s="88">
        <v>159.13999999999999</v>
      </c>
      <c r="E28" s="88">
        <v>1670.16</v>
      </c>
      <c r="F28" s="98">
        <f>(D28-E28)/E28</f>
        <v>-0.90471571585955834</v>
      </c>
      <c r="G28" s="88">
        <v>23</v>
      </c>
      <c r="H28" s="89">
        <v>3</v>
      </c>
      <c r="I28" s="89">
        <f>G28/H28</f>
        <v>7.666666666666667</v>
      </c>
      <c r="J28" s="89">
        <v>1</v>
      </c>
      <c r="K28" s="89">
        <v>7</v>
      </c>
      <c r="L28" s="88">
        <v>261069.71</v>
      </c>
      <c r="M28" s="88">
        <v>36038</v>
      </c>
      <c r="N28" s="90">
        <v>44876</v>
      </c>
      <c r="O28" s="91" t="s">
        <v>50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35" customHeight="1">
      <c r="A29" s="86">
        <v>15</v>
      </c>
      <c r="B29" s="39" t="s">
        <v>36</v>
      </c>
      <c r="C29" s="28" t="s">
        <v>839</v>
      </c>
      <c r="D29" s="39">
        <v>143</v>
      </c>
      <c r="E29" s="39" t="s">
        <v>36</v>
      </c>
      <c r="F29" s="39" t="s">
        <v>36</v>
      </c>
      <c r="G29" s="41">
        <v>26</v>
      </c>
      <c r="H29" s="39">
        <v>1</v>
      </c>
      <c r="I29" s="89">
        <f t="shared" ref="I29" si="5">G29/H29</f>
        <v>26</v>
      </c>
      <c r="J29" s="39">
        <v>1</v>
      </c>
      <c r="K29" s="39" t="s">
        <v>36</v>
      </c>
      <c r="L29" s="41">
        <v>2974.35</v>
      </c>
      <c r="M29" s="41">
        <v>633</v>
      </c>
      <c r="N29" s="90">
        <v>44904</v>
      </c>
      <c r="O29" s="36" t="s">
        <v>91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25</v>
      </c>
      <c r="C30" s="87" t="s">
        <v>750</v>
      </c>
      <c r="D30" s="88">
        <v>95.38</v>
      </c>
      <c r="E30" s="88">
        <v>46.5</v>
      </c>
      <c r="F30" s="98">
        <f>(D30-E30)/E30</f>
        <v>1.0511827956989246</v>
      </c>
      <c r="G30" s="88">
        <v>30</v>
      </c>
      <c r="H30" s="89">
        <v>1</v>
      </c>
      <c r="I30" s="89">
        <f t="shared" ref="I30:I38" si="6">G30/H30</f>
        <v>30</v>
      </c>
      <c r="J30" s="89">
        <v>1</v>
      </c>
      <c r="K30" s="89">
        <v>10</v>
      </c>
      <c r="L30" s="88">
        <v>84032.41</v>
      </c>
      <c r="M30" s="88">
        <v>16946</v>
      </c>
      <c r="N30" s="90">
        <v>44855</v>
      </c>
      <c r="O30" s="91" t="s">
        <v>48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35" t="s">
        <v>34</v>
      </c>
      <c r="C31" s="87" t="s">
        <v>854</v>
      </c>
      <c r="D31" s="88">
        <v>71</v>
      </c>
      <c r="E31" s="39" t="s">
        <v>36</v>
      </c>
      <c r="F31" s="39" t="s">
        <v>36</v>
      </c>
      <c r="G31" s="88">
        <v>12</v>
      </c>
      <c r="H31" s="89">
        <v>3</v>
      </c>
      <c r="I31" s="89">
        <f t="shared" si="6"/>
        <v>4</v>
      </c>
      <c r="J31" s="89">
        <v>3</v>
      </c>
      <c r="K31" s="89">
        <v>1</v>
      </c>
      <c r="L31" s="88">
        <v>71</v>
      </c>
      <c r="M31" s="88">
        <v>12</v>
      </c>
      <c r="N31" s="90">
        <v>44918</v>
      </c>
      <c r="O31" s="91" t="s">
        <v>81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86">
        <v>20</v>
      </c>
      <c r="C32" s="87" t="s">
        <v>680</v>
      </c>
      <c r="D32" s="88">
        <v>65.5</v>
      </c>
      <c r="E32" s="88">
        <v>207</v>
      </c>
      <c r="F32" s="98">
        <f>(D32-E32)/E32</f>
        <v>-0.68357487922705318</v>
      </c>
      <c r="G32" s="88">
        <v>13</v>
      </c>
      <c r="H32" s="89">
        <v>1</v>
      </c>
      <c r="I32" s="89">
        <f t="shared" si="6"/>
        <v>13</v>
      </c>
      <c r="J32" s="89">
        <v>1</v>
      </c>
      <c r="K32" s="89">
        <v>19</v>
      </c>
      <c r="L32" s="88">
        <v>644833.32999999996</v>
      </c>
      <c r="M32" s="88">
        <v>99148</v>
      </c>
      <c r="N32" s="90">
        <v>44792</v>
      </c>
      <c r="O32" s="91" t="s">
        <v>39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86">
        <v>15</v>
      </c>
      <c r="C33" s="87" t="s">
        <v>798</v>
      </c>
      <c r="D33" s="88">
        <v>61.4</v>
      </c>
      <c r="E33" s="88">
        <v>539.41999999999996</v>
      </c>
      <c r="F33" s="98">
        <f>(D33-E33)/E33</f>
        <v>-0.88617403878239598</v>
      </c>
      <c r="G33" s="88">
        <v>9</v>
      </c>
      <c r="H33" s="89">
        <v>1</v>
      </c>
      <c r="I33" s="89">
        <f t="shared" si="6"/>
        <v>9</v>
      </c>
      <c r="J33" s="89">
        <v>1</v>
      </c>
      <c r="K33" s="89">
        <v>6</v>
      </c>
      <c r="L33" s="88">
        <v>20171.560000000001</v>
      </c>
      <c r="M33" s="88">
        <v>3819</v>
      </c>
      <c r="N33" s="90">
        <v>44883</v>
      </c>
      <c r="O33" s="91" t="s">
        <v>799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42" t="s">
        <v>36</v>
      </c>
      <c r="C34" s="28" t="s">
        <v>537</v>
      </c>
      <c r="D34" s="41">
        <v>61.38</v>
      </c>
      <c r="E34" s="39" t="s">
        <v>36</v>
      </c>
      <c r="F34" s="39" t="s">
        <v>36</v>
      </c>
      <c r="G34" s="41">
        <v>20</v>
      </c>
      <c r="H34" s="39">
        <v>1</v>
      </c>
      <c r="I34" s="39">
        <f t="shared" si="6"/>
        <v>20</v>
      </c>
      <c r="J34" s="39">
        <v>1</v>
      </c>
      <c r="K34" s="39" t="s">
        <v>36</v>
      </c>
      <c r="L34" s="41">
        <v>189193.7</v>
      </c>
      <c r="M34" s="41">
        <v>46693</v>
      </c>
      <c r="N34" s="37">
        <v>44659</v>
      </c>
      <c r="O34" s="36" t="s">
        <v>48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137498.29</v>
      </c>
      <c r="E35" s="108">
        <v>410731.76</v>
      </c>
      <c r="F35" s="109">
        <f>(D35-E35)/E35</f>
        <v>-0.66523579768947005</v>
      </c>
      <c r="G35" s="108">
        <f>SUM(G22:G34)</f>
        <v>20983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42" t="s">
        <v>36</v>
      </c>
      <c r="C37" s="28" t="s">
        <v>738</v>
      </c>
      <c r="D37" s="41">
        <v>6</v>
      </c>
      <c r="E37" s="89" t="s">
        <v>36</v>
      </c>
      <c r="F37" s="89" t="s">
        <v>36</v>
      </c>
      <c r="G37" s="41">
        <v>2</v>
      </c>
      <c r="H37" s="39">
        <v>1</v>
      </c>
      <c r="I37" s="39">
        <f t="shared" si="6"/>
        <v>2</v>
      </c>
      <c r="J37" s="39">
        <v>1</v>
      </c>
      <c r="K37" s="39" t="s">
        <v>36</v>
      </c>
      <c r="L37" s="41">
        <v>16657.02</v>
      </c>
      <c r="M37" s="41">
        <v>2661</v>
      </c>
      <c r="N37" s="78">
        <v>44841</v>
      </c>
      <c r="O37" s="36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>
        <v>10</v>
      </c>
      <c r="C38" s="87" t="s">
        <v>774</v>
      </c>
      <c r="D38" s="88">
        <v>0</v>
      </c>
      <c r="E38" s="88">
        <v>3011.15</v>
      </c>
      <c r="F38" s="98">
        <f>(D38-E38)/E38</f>
        <v>-1</v>
      </c>
      <c r="G38" s="88">
        <v>0</v>
      </c>
      <c r="H38" s="89">
        <v>4</v>
      </c>
      <c r="I38" s="89">
        <f t="shared" si="6"/>
        <v>0</v>
      </c>
      <c r="J38" s="89">
        <v>2</v>
      </c>
      <c r="K38" s="89">
        <v>8</v>
      </c>
      <c r="L38" s="88">
        <v>182735.24</v>
      </c>
      <c r="M38" s="88">
        <v>35827</v>
      </c>
      <c r="N38" s="90">
        <v>44869</v>
      </c>
      <c r="O38" s="91" t="s">
        <v>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/>
      <c r="B39" s="86"/>
      <c r="C39" s="117" t="s">
        <v>285</v>
      </c>
      <c r="D39" s="108">
        <f>SUM(D35:D38)</f>
        <v>137504.29</v>
      </c>
      <c r="E39" s="110">
        <v>411019</v>
      </c>
      <c r="F39" s="109">
        <f>(D39-E39)/E39</f>
        <v>-0.66545514927533755</v>
      </c>
      <c r="G39" s="108">
        <f>SUM(G35:G38)</f>
        <v>20985</v>
      </c>
      <c r="H39" s="89"/>
      <c r="I39" s="89"/>
      <c r="J39" s="89"/>
      <c r="K39" s="89"/>
      <c r="L39" s="88"/>
      <c r="M39" s="88"/>
      <c r="N39" s="90"/>
      <c r="O39" s="91"/>
      <c r="T39" s="96"/>
      <c r="V39" s="106"/>
      <c r="W39" s="93"/>
    </row>
    <row r="40" spans="1:27" ht="25.35" customHeight="1">
      <c r="T40" s="7"/>
      <c r="V40" s="26"/>
      <c r="W40" s="32"/>
    </row>
    <row r="41" spans="1:27" ht="14.1" customHeight="1">
      <c r="T41" s="7"/>
      <c r="V41" s="26"/>
      <c r="W41" s="32"/>
    </row>
    <row r="52" spans="19:25" ht="12" customHeight="1"/>
    <row r="61" spans="19:25">
      <c r="S61" s="7"/>
      <c r="Y61" s="7"/>
    </row>
  </sheetData>
  <sortState xmlns:xlrd2="http://schemas.microsoft.com/office/spreadsheetml/2017/richdata2" ref="B13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00BD-97F0-4274-A1E2-DE81010F6588}">
  <sheetPr codeName="Sheet5"/>
  <dimension ref="A1:AA67"/>
  <sheetViews>
    <sheetView topLeftCell="A14" zoomScale="60" zoomScaleNormal="60" workbookViewId="0">
      <selection activeCell="O38" sqref="O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841</v>
      </c>
      <c r="F1" s="2"/>
      <c r="G1" s="2"/>
      <c r="H1" s="2"/>
      <c r="I1" s="2"/>
    </row>
    <row r="2" spans="1:25" ht="19.5" customHeight="1">
      <c r="E2" s="2" t="s">
        <v>842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>
      <c r="A6" s="159"/>
      <c r="B6" s="159"/>
      <c r="C6" s="156"/>
      <c r="D6" s="4" t="s">
        <v>843</v>
      </c>
      <c r="E6" s="4" t="s">
        <v>831</v>
      </c>
      <c r="F6" s="156"/>
      <c r="G6" s="4" t="s">
        <v>843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>
      <c r="A10" s="159"/>
      <c r="B10" s="159"/>
      <c r="C10" s="156"/>
      <c r="D10" s="75" t="s">
        <v>844</v>
      </c>
      <c r="E10" s="75" t="s">
        <v>832</v>
      </c>
      <c r="F10" s="156"/>
      <c r="G10" s="75" t="s">
        <v>844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35" t="s">
        <v>34</v>
      </c>
      <c r="C13" s="87" t="s">
        <v>850</v>
      </c>
      <c r="D13" s="88">
        <v>341153.6</v>
      </c>
      <c r="E13" s="39" t="s">
        <v>36</v>
      </c>
      <c r="F13" s="39" t="s">
        <v>36</v>
      </c>
      <c r="G13" s="88">
        <v>44681</v>
      </c>
      <c r="H13" s="89">
        <v>303</v>
      </c>
      <c r="I13" s="89">
        <f>G13/H13</f>
        <v>147.46204620462046</v>
      </c>
      <c r="J13" s="89">
        <v>32</v>
      </c>
      <c r="K13" s="89">
        <v>1</v>
      </c>
      <c r="L13" s="88">
        <v>373773.9</v>
      </c>
      <c r="M13" s="88">
        <v>48857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835</v>
      </c>
      <c r="D14" s="88">
        <v>15795</v>
      </c>
      <c r="E14" s="88">
        <v>4066</v>
      </c>
      <c r="F14" s="98">
        <f t="shared" ref="F14:F23" si="0">(D14-E14)/E14</f>
        <v>2.8846532218396459</v>
      </c>
      <c r="G14" s="89">
        <v>3123</v>
      </c>
      <c r="H14" s="89" t="s">
        <v>36</v>
      </c>
      <c r="I14" s="89" t="s">
        <v>36</v>
      </c>
      <c r="J14" s="89">
        <v>21</v>
      </c>
      <c r="K14" s="89">
        <v>1</v>
      </c>
      <c r="L14" s="88">
        <v>21313</v>
      </c>
      <c r="M14" s="89">
        <v>4326</v>
      </c>
      <c r="N14" s="90">
        <v>44911</v>
      </c>
      <c r="O14" s="91" t="s">
        <v>65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1</v>
      </c>
      <c r="C15" s="87" t="s">
        <v>815</v>
      </c>
      <c r="D15" s="88">
        <v>11381.07</v>
      </c>
      <c r="E15" s="88">
        <v>17682.009999999998</v>
      </c>
      <c r="F15" s="98">
        <f t="shared" si="0"/>
        <v>-0.35634749669296645</v>
      </c>
      <c r="G15" s="88">
        <v>2149</v>
      </c>
      <c r="H15" s="89">
        <v>70</v>
      </c>
      <c r="I15" s="89">
        <f t="shared" ref="I15:I20" si="1">G15/H15</f>
        <v>30.7</v>
      </c>
      <c r="J15" s="89">
        <v>17</v>
      </c>
      <c r="K15" s="89">
        <v>4</v>
      </c>
      <c r="L15" s="88">
        <v>115015.51</v>
      </c>
      <c r="M15" s="88">
        <v>22002</v>
      </c>
      <c r="N15" s="90">
        <v>44890</v>
      </c>
      <c r="O15" s="91" t="s">
        <v>50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753</v>
      </c>
      <c r="D16" s="88">
        <v>10400.31</v>
      </c>
      <c r="E16" s="88">
        <v>14830.35</v>
      </c>
      <c r="F16" s="98">
        <f t="shared" si="0"/>
        <v>-0.29871446054880707</v>
      </c>
      <c r="G16" s="88">
        <v>1435</v>
      </c>
      <c r="H16" s="89">
        <v>40</v>
      </c>
      <c r="I16" s="89">
        <f t="shared" si="1"/>
        <v>35.875</v>
      </c>
      <c r="J16" s="89">
        <v>7</v>
      </c>
      <c r="K16" s="89">
        <v>10</v>
      </c>
      <c r="L16" s="88">
        <v>963591.67</v>
      </c>
      <c r="M16" s="88">
        <v>137987</v>
      </c>
      <c r="N16" s="90">
        <v>44848</v>
      </c>
      <c r="O16" s="91" t="s">
        <v>754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823</v>
      </c>
      <c r="D17" s="88">
        <v>4988.51</v>
      </c>
      <c r="E17" s="88">
        <v>12320.28</v>
      </c>
      <c r="F17" s="98">
        <f t="shared" si="0"/>
        <v>-0.59509767635151145</v>
      </c>
      <c r="G17" s="88">
        <v>686</v>
      </c>
      <c r="H17" s="89">
        <v>22</v>
      </c>
      <c r="I17" s="89">
        <f t="shared" si="1"/>
        <v>31.181818181818183</v>
      </c>
      <c r="J17" s="89">
        <v>3</v>
      </c>
      <c r="K17" s="89">
        <v>3</v>
      </c>
      <c r="L17" s="88">
        <v>53183.15</v>
      </c>
      <c r="M17" s="88">
        <v>7567</v>
      </c>
      <c r="N17" s="90">
        <v>44897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4</v>
      </c>
      <c r="C18" s="87" t="s">
        <v>800</v>
      </c>
      <c r="D18" s="88">
        <v>4296.07</v>
      </c>
      <c r="E18" s="88">
        <v>11917.06</v>
      </c>
      <c r="F18" s="98">
        <f t="shared" si="0"/>
        <v>-0.63950252830815657</v>
      </c>
      <c r="G18" s="88">
        <v>611</v>
      </c>
      <c r="H18" s="89">
        <v>25</v>
      </c>
      <c r="I18" s="89">
        <f t="shared" si="1"/>
        <v>24.44</v>
      </c>
      <c r="J18" s="89">
        <v>5</v>
      </c>
      <c r="K18" s="89">
        <v>5</v>
      </c>
      <c r="L18" s="88">
        <v>198445.11</v>
      </c>
      <c r="M18" s="88">
        <v>30999</v>
      </c>
      <c r="N18" s="90">
        <v>44883</v>
      </c>
      <c r="O18" s="91" t="s">
        <v>801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86">
        <v>8</v>
      </c>
      <c r="C19" s="87" t="s">
        <v>803</v>
      </c>
      <c r="D19" s="88">
        <v>3396.16</v>
      </c>
      <c r="E19" s="88">
        <v>7698.55</v>
      </c>
      <c r="F19" s="98">
        <f t="shared" si="0"/>
        <v>-0.55885718739243107</v>
      </c>
      <c r="G19" s="88">
        <v>470</v>
      </c>
      <c r="H19" s="89">
        <v>13</v>
      </c>
      <c r="I19" s="89">
        <f t="shared" si="1"/>
        <v>36.153846153846153</v>
      </c>
      <c r="J19" s="89">
        <v>5</v>
      </c>
      <c r="K19" s="89">
        <v>5</v>
      </c>
      <c r="L19" s="88">
        <v>91836.14</v>
      </c>
      <c r="M19" s="88">
        <v>14786</v>
      </c>
      <c r="N19" s="90">
        <v>44883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149</v>
      </c>
      <c r="C20" s="87" t="s">
        <v>836</v>
      </c>
      <c r="D20" s="88">
        <v>3316.5</v>
      </c>
      <c r="E20" s="88">
        <v>8622.5</v>
      </c>
      <c r="F20" s="98">
        <f t="shared" si="0"/>
        <v>-0.61536677297767473</v>
      </c>
      <c r="G20" s="88">
        <v>737</v>
      </c>
      <c r="H20" s="89">
        <v>8</v>
      </c>
      <c r="I20" s="89">
        <f t="shared" si="1"/>
        <v>92.125</v>
      </c>
      <c r="J20" s="89">
        <v>1</v>
      </c>
      <c r="K20" s="89">
        <v>0</v>
      </c>
      <c r="L20" s="88">
        <v>39954.03</v>
      </c>
      <c r="M20" s="88">
        <v>8056</v>
      </c>
      <c r="N20" s="105" t="s">
        <v>150</v>
      </c>
      <c r="O20" s="91" t="s">
        <v>825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834</v>
      </c>
      <c r="D21" s="88">
        <v>3108</v>
      </c>
      <c r="E21" s="88">
        <v>8607</v>
      </c>
      <c r="F21" s="98">
        <f t="shared" si="0"/>
        <v>-0.63889857093063784</v>
      </c>
      <c r="G21" s="89">
        <v>456</v>
      </c>
      <c r="H21" s="89" t="s">
        <v>36</v>
      </c>
      <c r="I21" s="89" t="s">
        <v>36</v>
      </c>
      <c r="J21" s="89">
        <v>6</v>
      </c>
      <c r="K21" s="89">
        <v>2</v>
      </c>
      <c r="L21" s="88">
        <v>15149</v>
      </c>
      <c r="M21" s="89">
        <v>2290</v>
      </c>
      <c r="N21" s="90">
        <v>44904</v>
      </c>
      <c r="O21" s="91" t="s">
        <v>65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86">
        <v>9</v>
      </c>
      <c r="C22" s="87" t="s">
        <v>774</v>
      </c>
      <c r="D22" s="88">
        <v>3011.15</v>
      </c>
      <c r="E22" s="88">
        <v>6296.07</v>
      </c>
      <c r="F22" s="98">
        <f t="shared" si="0"/>
        <v>-0.52174134023287544</v>
      </c>
      <c r="G22" s="88">
        <v>539</v>
      </c>
      <c r="H22" s="89">
        <v>33</v>
      </c>
      <c r="I22" s="89">
        <f>G22/H22</f>
        <v>16.333333333333332</v>
      </c>
      <c r="J22" s="89">
        <v>8</v>
      </c>
      <c r="K22" s="89">
        <v>7</v>
      </c>
      <c r="L22" s="88">
        <v>181365.59</v>
      </c>
      <c r="M22" s="88">
        <v>35502</v>
      </c>
      <c r="N22" s="90">
        <v>44869</v>
      </c>
      <c r="O22" s="91" t="s">
        <v>39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400846.37</v>
      </c>
      <c r="E23" s="108">
        <v>100910.86</v>
      </c>
      <c r="F23" s="109">
        <f t="shared" si="0"/>
        <v>2.9722817742312375</v>
      </c>
      <c r="G23" s="108">
        <f>SUM(G13:G22)</f>
        <v>54887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849</v>
      </c>
      <c r="D25" s="88">
        <v>2950.91</v>
      </c>
      <c r="E25" s="89" t="s">
        <v>36</v>
      </c>
      <c r="F25" s="89" t="s">
        <v>36</v>
      </c>
      <c r="G25" s="88">
        <v>524</v>
      </c>
      <c r="H25" s="89">
        <v>31</v>
      </c>
      <c r="I25" s="89">
        <f>G25/H25</f>
        <v>16.903225806451612</v>
      </c>
      <c r="J25" s="89">
        <v>8</v>
      </c>
      <c r="K25" s="89">
        <v>1</v>
      </c>
      <c r="L25" s="88">
        <v>2950.91</v>
      </c>
      <c r="M25" s="88">
        <v>524</v>
      </c>
      <c r="N25" s="90">
        <v>44911</v>
      </c>
      <c r="O25" s="91" t="s">
        <v>799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s="97" customFormat="1" ht="25.35" customHeight="1">
      <c r="A26" s="86">
        <v>12</v>
      </c>
      <c r="B26" s="86">
        <v>13</v>
      </c>
      <c r="C26" s="87" t="s">
        <v>759</v>
      </c>
      <c r="D26" s="88">
        <v>2336.3000000000175</v>
      </c>
      <c r="E26" s="88">
        <v>3447.7200000000012</v>
      </c>
      <c r="F26" s="98">
        <f>(D26-E26)/E26</f>
        <v>-0.32236376503891945</v>
      </c>
      <c r="G26" s="88">
        <v>392</v>
      </c>
      <c r="H26" s="89">
        <v>9</v>
      </c>
      <c r="I26" s="89">
        <f>G26/H26</f>
        <v>43.555555555555557</v>
      </c>
      <c r="J26" s="89">
        <v>2</v>
      </c>
      <c r="K26" s="89">
        <v>9</v>
      </c>
      <c r="L26" s="88">
        <v>180930.2</v>
      </c>
      <c r="M26" s="88">
        <v>28607</v>
      </c>
      <c r="N26" s="90">
        <v>44855</v>
      </c>
      <c r="O26" s="91" t="s">
        <v>119</v>
      </c>
      <c r="P26" s="92"/>
      <c r="Q26" s="93"/>
      <c r="R26" s="94"/>
      <c r="S26" s="94"/>
      <c r="T26" s="93"/>
      <c r="U26" s="93"/>
      <c r="V26" s="93"/>
      <c r="W26" s="95"/>
      <c r="X26" s="95"/>
      <c r="Y26" s="96"/>
      <c r="Z26" s="96"/>
      <c r="AA26" s="93"/>
    </row>
    <row r="27" spans="1:27" s="97" customFormat="1" ht="25.35" customHeight="1">
      <c r="A27" s="86">
        <v>13</v>
      </c>
      <c r="B27" s="86">
        <v>5</v>
      </c>
      <c r="C27" s="87" t="s">
        <v>791</v>
      </c>
      <c r="D27" s="88">
        <v>1670.16</v>
      </c>
      <c r="E27" s="88">
        <v>8693.56</v>
      </c>
      <c r="F27" s="98">
        <f>(D27-E27)/E27</f>
        <v>-0.80788537722175957</v>
      </c>
      <c r="G27" s="88">
        <v>247</v>
      </c>
      <c r="H27" s="89">
        <v>10</v>
      </c>
      <c r="I27" s="89">
        <f>G27/H27</f>
        <v>24.7</v>
      </c>
      <c r="J27" s="89">
        <v>4</v>
      </c>
      <c r="K27" s="89">
        <v>6</v>
      </c>
      <c r="L27" s="88">
        <v>260080.34</v>
      </c>
      <c r="M27" s="88">
        <v>35860</v>
      </c>
      <c r="N27" s="90">
        <v>44876</v>
      </c>
      <c r="O27" s="91" t="s">
        <v>50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 t="s">
        <v>846</v>
      </c>
      <c r="C28" s="87" t="s">
        <v>845</v>
      </c>
      <c r="D28" s="88">
        <v>925.6</v>
      </c>
      <c r="E28" s="89" t="s">
        <v>36</v>
      </c>
      <c r="F28" s="89" t="s">
        <v>36</v>
      </c>
      <c r="G28" s="88">
        <v>165</v>
      </c>
      <c r="H28" s="89">
        <v>7</v>
      </c>
      <c r="I28" s="89">
        <f>G28/H28</f>
        <v>23.571428571428573</v>
      </c>
      <c r="J28" s="89">
        <v>5</v>
      </c>
      <c r="K28" s="89">
        <v>3</v>
      </c>
      <c r="L28" s="88">
        <v>5398.4</v>
      </c>
      <c r="M28" s="88">
        <v>907</v>
      </c>
      <c r="N28" s="90">
        <v>44897</v>
      </c>
      <c r="O28" s="91" t="s">
        <v>482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customFormat="1" ht="25.35" customHeight="1">
      <c r="A29" s="86">
        <v>15</v>
      </c>
      <c r="B29" s="86">
        <v>17</v>
      </c>
      <c r="C29" s="87" t="s">
        <v>798</v>
      </c>
      <c r="D29" s="88">
        <v>539.41999999999996</v>
      </c>
      <c r="E29" s="88">
        <v>730.72</v>
      </c>
      <c r="F29" s="98">
        <f>(D29-E29)/E29</f>
        <v>-0.26179658419093504</v>
      </c>
      <c r="G29" s="88">
        <v>75</v>
      </c>
      <c r="H29" s="89">
        <v>7</v>
      </c>
      <c r="I29" s="89">
        <f>G29/H29</f>
        <v>10.714285714285714</v>
      </c>
      <c r="J29" s="89">
        <v>2</v>
      </c>
      <c r="K29" s="89">
        <v>5</v>
      </c>
      <c r="L29" s="88">
        <v>18841.810000000001</v>
      </c>
      <c r="M29" s="88">
        <v>3581</v>
      </c>
      <c r="N29" s="90">
        <v>44883</v>
      </c>
      <c r="O29" s="91" t="s">
        <v>799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s="97" customFormat="1" ht="25.35" customHeight="1">
      <c r="A30" s="86">
        <v>16</v>
      </c>
      <c r="B30" s="35">
        <v>11</v>
      </c>
      <c r="C30" s="87" t="s">
        <v>833</v>
      </c>
      <c r="D30" s="88">
        <v>464</v>
      </c>
      <c r="E30" s="88">
        <v>4209</v>
      </c>
      <c r="F30" s="45">
        <f>(D30-E30)/E30</f>
        <v>-0.88976003801378001</v>
      </c>
      <c r="G30" s="89">
        <v>66</v>
      </c>
      <c r="H30" s="39" t="s">
        <v>36</v>
      </c>
      <c r="I30" s="39" t="s">
        <v>36</v>
      </c>
      <c r="J30" s="89">
        <v>1</v>
      </c>
      <c r="K30" s="89">
        <v>2</v>
      </c>
      <c r="L30" s="88">
        <v>6387</v>
      </c>
      <c r="M30" s="89">
        <v>1000</v>
      </c>
      <c r="N30" s="90">
        <v>44904</v>
      </c>
      <c r="O30" s="36" t="s">
        <v>65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86" t="s">
        <v>846</v>
      </c>
      <c r="C31" s="87" t="s">
        <v>848</v>
      </c>
      <c r="D31" s="88">
        <v>309</v>
      </c>
      <c r="E31" s="89" t="s">
        <v>36</v>
      </c>
      <c r="F31" s="89" t="s">
        <v>36</v>
      </c>
      <c r="G31" s="88">
        <v>53</v>
      </c>
      <c r="H31" s="89">
        <v>3</v>
      </c>
      <c r="I31" s="89">
        <f>G31/H31</f>
        <v>17.666666666666668</v>
      </c>
      <c r="J31" s="89">
        <v>3</v>
      </c>
      <c r="K31" s="89">
        <v>3</v>
      </c>
      <c r="L31" s="88">
        <v>2535.1</v>
      </c>
      <c r="M31" s="88">
        <v>445</v>
      </c>
      <c r="N31" s="90">
        <v>44897</v>
      </c>
      <c r="O31" s="91" t="s">
        <v>482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86">
        <v>26</v>
      </c>
      <c r="C32" s="87" t="s">
        <v>813</v>
      </c>
      <c r="D32" s="88">
        <v>249</v>
      </c>
      <c r="E32" s="88">
        <v>261.5</v>
      </c>
      <c r="F32" s="98">
        <f>(D32-E32)/E32</f>
        <v>-4.780114722753346E-2</v>
      </c>
      <c r="G32" s="88">
        <v>49</v>
      </c>
      <c r="H32" s="89">
        <v>3</v>
      </c>
      <c r="I32" s="89">
        <f>G32/H32</f>
        <v>16.333333333333332</v>
      </c>
      <c r="J32" s="89">
        <v>2</v>
      </c>
      <c r="K32" s="89">
        <v>4</v>
      </c>
      <c r="L32" s="88">
        <v>11878.31</v>
      </c>
      <c r="M32" s="88">
        <v>2216</v>
      </c>
      <c r="N32" s="90" t="s">
        <v>812</v>
      </c>
      <c r="O32" s="91" t="s">
        <v>45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86">
        <v>19</v>
      </c>
      <c r="B33" s="86">
        <v>19</v>
      </c>
      <c r="C33" s="87" t="s">
        <v>826</v>
      </c>
      <c r="D33" s="88">
        <v>234</v>
      </c>
      <c r="E33" s="88">
        <v>607.70000000000005</v>
      </c>
      <c r="F33" s="98">
        <f>(D33-E33)/E33</f>
        <v>-0.61494158301793655</v>
      </c>
      <c r="G33" s="88">
        <v>48</v>
      </c>
      <c r="H33" s="89">
        <v>3</v>
      </c>
      <c r="I33" s="89">
        <f>G33/H33</f>
        <v>16</v>
      </c>
      <c r="J33" s="89">
        <v>2</v>
      </c>
      <c r="K33" s="89">
        <v>3</v>
      </c>
      <c r="L33" s="88">
        <v>5857.63</v>
      </c>
      <c r="M33" s="88">
        <v>1149</v>
      </c>
      <c r="N33" s="90">
        <v>44897</v>
      </c>
      <c r="O33" s="91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86">
        <v>23</v>
      </c>
      <c r="C34" s="87" t="s">
        <v>680</v>
      </c>
      <c r="D34" s="88">
        <v>207</v>
      </c>
      <c r="E34" s="88">
        <v>349</v>
      </c>
      <c r="F34" s="98">
        <f>(D34-E34)/E34</f>
        <v>-0.40687679083094558</v>
      </c>
      <c r="G34" s="88">
        <v>39</v>
      </c>
      <c r="H34" s="89">
        <v>2</v>
      </c>
      <c r="I34" s="89">
        <f>G34/H34</f>
        <v>19.5</v>
      </c>
      <c r="J34" s="89">
        <v>2</v>
      </c>
      <c r="K34" s="89">
        <v>18</v>
      </c>
      <c r="L34" s="88">
        <v>644767.82999999996</v>
      </c>
      <c r="M34" s="88">
        <v>99135</v>
      </c>
      <c r="N34" s="90">
        <v>44792</v>
      </c>
      <c r="O34" s="91" t="s">
        <v>39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410731.75999999989</v>
      </c>
      <c r="E35" s="108">
        <v>120399.82</v>
      </c>
      <c r="F35" s="109">
        <f>(D35-E35)/E35</f>
        <v>2.4113984555790853</v>
      </c>
      <c r="G35" s="108">
        <f>SUM(G23:G34)</f>
        <v>56545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4.75" customHeight="1">
      <c r="A37" s="86">
        <v>21</v>
      </c>
      <c r="B37" s="86">
        <v>10</v>
      </c>
      <c r="C37" s="87" t="s">
        <v>824</v>
      </c>
      <c r="D37" s="88">
        <v>200.07</v>
      </c>
      <c r="E37" s="88">
        <v>4243.4799999999996</v>
      </c>
      <c r="F37" s="98">
        <f>(D37-E37)/E37</f>
        <v>-0.9528523758801738</v>
      </c>
      <c r="G37" s="88">
        <v>27</v>
      </c>
      <c r="H37" s="89">
        <v>2</v>
      </c>
      <c r="I37" s="89">
        <f>G37/H37</f>
        <v>13.5</v>
      </c>
      <c r="J37" s="89">
        <v>2</v>
      </c>
      <c r="K37" s="89">
        <v>3</v>
      </c>
      <c r="L37" s="88">
        <v>22435.74</v>
      </c>
      <c r="M37" s="88">
        <v>3550</v>
      </c>
      <c r="N37" s="90">
        <v>44897</v>
      </c>
      <c r="O37" s="91" t="s">
        <v>825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86">
        <v>25</v>
      </c>
      <c r="C38" s="87" t="s">
        <v>788</v>
      </c>
      <c r="D38" s="88">
        <v>86.9</v>
      </c>
      <c r="E38" s="88">
        <v>263.8</v>
      </c>
      <c r="F38" s="98">
        <f>(D38-E38)/E38</f>
        <v>-0.67058377558756632</v>
      </c>
      <c r="G38" s="88">
        <v>23</v>
      </c>
      <c r="H38" s="89">
        <v>4</v>
      </c>
      <c r="I38" s="89">
        <f>G38/H38</f>
        <v>5.75</v>
      </c>
      <c r="J38" s="89">
        <v>2</v>
      </c>
      <c r="K38" s="89">
        <v>6</v>
      </c>
      <c r="L38" s="88">
        <v>29302.81</v>
      </c>
      <c r="M38" s="88">
        <v>5708</v>
      </c>
      <c r="N38" s="90">
        <v>44876</v>
      </c>
      <c r="O38" s="91" t="s">
        <v>789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s="97" customFormat="1" ht="25.35" customHeight="1">
      <c r="A39" s="86">
        <v>23</v>
      </c>
      <c r="B39" s="86">
        <v>33</v>
      </c>
      <c r="C39" s="87" t="s">
        <v>808</v>
      </c>
      <c r="D39" s="88">
        <v>76</v>
      </c>
      <c r="E39" s="88">
        <v>20</v>
      </c>
      <c r="F39" s="98">
        <f>(D39-E39)/E39</f>
        <v>2.8</v>
      </c>
      <c r="G39" s="88">
        <v>16</v>
      </c>
      <c r="H39" s="89" t="s">
        <v>36</v>
      </c>
      <c r="I39" s="89" t="s">
        <v>36</v>
      </c>
      <c r="J39" s="89">
        <v>1</v>
      </c>
      <c r="K39" s="89">
        <v>4</v>
      </c>
      <c r="L39" s="88">
        <v>6553</v>
      </c>
      <c r="M39" s="88">
        <v>1243</v>
      </c>
      <c r="N39" s="90">
        <v>44890</v>
      </c>
      <c r="O39" s="91" t="s">
        <v>65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customFormat="1" ht="25.35" customHeight="1">
      <c r="A40" s="86">
        <v>24</v>
      </c>
      <c r="B40" s="86" t="s">
        <v>846</v>
      </c>
      <c r="C40" s="28" t="s">
        <v>626</v>
      </c>
      <c r="D40" s="41">
        <v>66.5</v>
      </c>
      <c r="E40" s="89" t="s">
        <v>36</v>
      </c>
      <c r="F40" s="89" t="s">
        <v>36</v>
      </c>
      <c r="G40" s="41">
        <v>13</v>
      </c>
      <c r="H40" s="39">
        <v>1</v>
      </c>
      <c r="I40" s="39">
        <f>G40/H40</f>
        <v>13</v>
      </c>
      <c r="J40" s="39">
        <v>1</v>
      </c>
      <c r="K40" s="89" t="s">
        <v>36</v>
      </c>
      <c r="L40" s="41">
        <v>250831.03</v>
      </c>
      <c r="M40" s="41">
        <v>38976</v>
      </c>
      <c r="N40" s="37">
        <v>44736</v>
      </c>
      <c r="O40" s="36" t="s">
        <v>45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86">
        <v>25</v>
      </c>
      <c r="B41" s="86" t="s">
        <v>846</v>
      </c>
      <c r="C41" s="87" t="s">
        <v>750</v>
      </c>
      <c r="D41" s="88">
        <v>46.5</v>
      </c>
      <c r="E41" s="89" t="s">
        <v>36</v>
      </c>
      <c r="F41" s="89" t="s">
        <v>36</v>
      </c>
      <c r="G41" s="88">
        <v>9</v>
      </c>
      <c r="H41" s="89">
        <v>1</v>
      </c>
      <c r="I41" s="89">
        <f>G41/H41</f>
        <v>9</v>
      </c>
      <c r="J41" s="89">
        <v>1</v>
      </c>
      <c r="K41" s="89">
        <v>9</v>
      </c>
      <c r="L41" s="88">
        <v>83937.03</v>
      </c>
      <c r="M41" s="88">
        <v>16916</v>
      </c>
      <c r="N41" s="90">
        <v>44855</v>
      </c>
      <c r="O41" s="91" t="s">
        <v>48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ht="25.35" customHeight="1">
      <c r="A42" s="86">
        <v>26</v>
      </c>
      <c r="B42" s="86" t="s">
        <v>846</v>
      </c>
      <c r="C42" s="87" t="s">
        <v>773</v>
      </c>
      <c r="D42" s="88">
        <v>42</v>
      </c>
      <c r="E42" s="89" t="s">
        <v>36</v>
      </c>
      <c r="F42" s="89" t="s">
        <v>36</v>
      </c>
      <c r="G42" s="88">
        <v>8</v>
      </c>
      <c r="H42" s="89">
        <v>1</v>
      </c>
      <c r="I42" s="89">
        <f>G42/H42</f>
        <v>8</v>
      </c>
      <c r="J42" s="89">
        <v>1</v>
      </c>
      <c r="K42" s="89" t="s">
        <v>36</v>
      </c>
      <c r="L42" s="88">
        <v>103897.05</v>
      </c>
      <c r="M42" s="88">
        <v>16125</v>
      </c>
      <c r="N42" s="90">
        <v>44869</v>
      </c>
      <c r="O42" s="91" t="s">
        <v>48</v>
      </c>
    </row>
    <row r="43" spans="1:27" ht="25.35" customHeight="1">
      <c r="A43" s="86">
        <v>27</v>
      </c>
      <c r="B43" s="86">
        <v>28</v>
      </c>
      <c r="C43" s="87" t="s">
        <v>821</v>
      </c>
      <c r="D43" s="88">
        <v>27.5</v>
      </c>
      <c r="E43" s="89">
        <v>136.80000000000001</v>
      </c>
      <c r="F43" s="98">
        <f>(D43-E43)/E43</f>
        <v>-0.79897660818713456</v>
      </c>
      <c r="G43" s="88">
        <v>5</v>
      </c>
      <c r="H43" s="89">
        <v>2</v>
      </c>
      <c r="I43" s="89">
        <f>G43/H43</f>
        <v>2.5</v>
      </c>
      <c r="J43" s="89">
        <v>7</v>
      </c>
      <c r="K43" s="89">
        <v>3</v>
      </c>
      <c r="L43" s="88">
        <v>746</v>
      </c>
      <c r="M43" s="88">
        <v>163</v>
      </c>
      <c r="N43" s="90">
        <v>44897</v>
      </c>
      <c r="O43" s="91" t="s">
        <v>81</v>
      </c>
    </row>
    <row r="44" spans="1:27" s="97" customFormat="1" ht="25.35" customHeight="1">
      <c r="A44" s="86">
        <v>28</v>
      </c>
      <c r="B44" s="86" t="s">
        <v>846</v>
      </c>
      <c r="C44" s="87" t="s">
        <v>847</v>
      </c>
      <c r="D44" s="88">
        <v>16</v>
      </c>
      <c r="E44" s="89" t="s">
        <v>36</v>
      </c>
      <c r="F44" s="89" t="s">
        <v>36</v>
      </c>
      <c r="G44" s="88">
        <v>2</v>
      </c>
      <c r="H44" s="89">
        <v>2</v>
      </c>
      <c r="I44" s="89">
        <f>G44/H44</f>
        <v>1</v>
      </c>
      <c r="J44" s="89">
        <v>2</v>
      </c>
      <c r="K44" s="89">
        <v>3</v>
      </c>
      <c r="L44" s="88">
        <v>868.4</v>
      </c>
      <c r="M44" s="88">
        <v>151</v>
      </c>
      <c r="N44" s="90">
        <v>44897</v>
      </c>
      <c r="O44" s="91" t="s">
        <v>482</v>
      </c>
      <c r="T44" s="96"/>
      <c r="V44" s="106"/>
      <c r="W44" s="93"/>
    </row>
    <row r="45" spans="1:27" s="97" customFormat="1" ht="25.35" customHeight="1">
      <c r="A45" s="86"/>
      <c r="B45" s="86"/>
      <c r="C45" s="117" t="s">
        <v>123</v>
      </c>
      <c r="D45" s="108">
        <f>SUM(D35:D44)</f>
        <v>411293.22999999992</v>
      </c>
      <c r="E45" s="110">
        <v>122962.34</v>
      </c>
      <c r="F45" s="109">
        <f>(D45-E45)/E45</f>
        <v>2.3448715273310503</v>
      </c>
      <c r="G45" s="108">
        <f>SUM(G35:G44)</f>
        <v>56648</v>
      </c>
      <c r="H45" s="89"/>
      <c r="I45" s="89"/>
      <c r="J45" s="89"/>
      <c r="K45" s="89"/>
      <c r="L45" s="88"/>
      <c r="M45" s="88"/>
      <c r="N45" s="90"/>
      <c r="O45" s="91"/>
      <c r="T45" s="96"/>
      <c r="V45" s="106"/>
      <c r="W45" s="93"/>
    </row>
    <row r="46" spans="1:27" ht="25.35" customHeight="1">
      <c r="T46" s="7"/>
      <c r="V46" s="26"/>
      <c r="W46" s="32"/>
    </row>
    <row r="47" spans="1:27" ht="14.1" customHeight="1">
      <c r="T47" s="7"/>
      <c r="V47" s="26"/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CF55-3112-4A57-B6EE-BA6951270876}">
  <sheetPr codeName="Sheet6"/>
  <dimension ref="A1:AA83"/>
  <sheetViews>
    <sheetView topLeftCell="A17" zoomScale="60" zoomScaleNormal="60" workbookViewId="0">
      <selection activeCell="H31" sqref="H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829</v>
      </c>
      <c r="F1" s="2"/>
      <c r="G1" s="2"/>
      <c r="H1" s="2"/>
      <c r="I1" s="2"/>
    </row>
    <row r="2" spans="1:25" ht="19.5" customHeight="1">
      <c r="E2" s="2" t="s">
        <v>830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>
      <c r="A6" s="159"/>
      <c r="B6" s="159"/>
      <c r="C6" s="156"/>
      <c r="D6" s="4" t="s">
        <v>831</v>
      </c>
      <c r="E6" s="4" t="s">
        <v>819</v>
      </c>
      <c r="F6" s="156"/>
      <c r="G6" s="4" t="s">
        <v>831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>
      <c r="A10" s="159"/>
      <c r="B10" s="159"/>
      <c r="C10" s="156"/>
      <c r="D10" s="75" t="s">
        <v>832</v>
      </c>
      <c r="E10" s="75" t="s">
        <v>820</v>
      </c>
      <c r="F10" s="156"/>
      <c r="G10" s="75" t="s">
        <v>832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815</v>
      </c>
      <c r="D13" s="41">
        <v>17682.009999999998</v>
      </c>
      <c r="E13" s="41">
        <v>25050.01</v>
      </c>
      <c r="F13" s="45">
        <f>(D13-E13)/E13</f>
        <v>-0.2941316191091341</v>
      </c>
      <c r="G13" s="41">
        <v>3188</v>
      </c>
      <c r="H13" s="39">
        <v>134</v>
      </c>
      <c r="I13" s="39">
        <f t="shared" ref="I13:I18" si="0">G13/H13</f>
        <v>23.791044776119403</v>
      </c>
      <c r="J13" s="39">
        <v>26</v>
      </c>
      <c r="K13" s="39">
        <v>3</v>
      </c>
      <c r="L13" s="41">
        <v>96400.89</v>
      </c>
      <c r="M13" s="41">
        <v>18329</v>
      </c>
      <c r="N13" s="78">
        <v>44890</v>
      </c>
      <c r="O13" s="36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s="97" customFormat="1" ht="25.35" customHeight="1">
      <c r="A14" s="86">
        <v>2</v>
      </c>
      <c r="B14" s="86">
        <v>2</v>
      </c>
      <c r="C14" s="28" t="s">
        <v>753</v>
      </c>
      <c r="D14" s="41">
        <v>14830.35</v>
      </c>
      <c r="E14" s="41">
        <v>23404.65</v>
      </c>
      <c r="F14" s="45">
        <f>(D14-E14)/E14</f>
        <v>-0.36635027654760915</v>
      </c>
      <c r="G14" s="41">
        <v>1838</v>
      </c>
      <c r="H14" s="39">
        <v>70</v>
      </c>
      <c r="I14" s="39">
        <f t="shared" si="0"/>
        <v>26.257142857142856</v>
      </c>
      <c r="J14" s="39">
        <v>8</v>
      </c>
      <c r="K14" s="39">
        <v>9</v>
      </c>
      <c r="L14" s="41">
        <v>947591.02999999991</v>
      </c>
      <c r="M14" s="41">
        <v>135625</v>
      </c>
      <c r="N14" s="78">
        <v>44848</v>
      </c>
      <c r="O14" s="36" t="s">
        <v>754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35">
        <v>3</v>
      </c>
      <c r="B15" s="86">
        <v>3</v>
      </c>
      <c r="C15" s="28" t="s">
        <v>823</v>
      </c>
      <c r="D15" s="41">
        <v>12320.28</v>
      </c>
      <c r="E15" s="41">
        <v>20639.509999999998</v>
      </c>
      <c r="F15" s="45">
        <f>(D15-E15)/E15</f>
        <v>-0.40307303807115569</v>
      </c>
      <c r="G15" s="41">
        <v>1657</v>
      </c>
      <c r="H15" s="39">
        <v>57</v>
      </c>
      <c r="I15" s="39">
        <f t="shared" si="0"/>
        <v>29.07017543859649</v>
      </c>
      <c r="J15" s="39">
        <v>11</v>
      </c>
      <c r="K15" s="39">
        <v>2</v>
      </c>
      <c r="L15" s="41">
        <v>43696.800000000003</v>
      </c>
      <c r="M15" s="41">
        <v>6121</v>
      </c>
      <c r="N15" s="78">
        <v>44897</v>
      </c>
      <c r="O15" s="36" t="s">
        <v>48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4</v>
      </c>
      <c r="C16" s="28" t="s">
        <v>800</v>
      </c>
      <c r="D16" s="41">
        <v>11917.06</v>
      </c>
      <c r="E16" s="41">
        <v>20100.45</v>
      </c>
      <c r="F16" s="45">
        <f>(D16-E16)/E16</f>
        <v>-0.40712471611332091</v>
      </c>
      <c r="G16" s="41">
        <v>1635</v>
      </c>
      <c r="H16" s="39">
        <v>70</v>
      </c>
      <c r="I16" s="39">
        <f t="shared" si="0"/>
        <v>23.357142857142858</v>
      </c>
      <c r="J16" s="39">
        <v>8</v>
      </c>
      <c r="K16" s="39">
        <v>4</v>
      </c>
      <c r="L16" s="41">
        <v>189958.12</v>
      </c>
      <c r="M16" s="41">
        <v>29693</v>
      </c>
      <c r="N16" s="78">
        <v>44883</v>
      </c>
      <c r="O16" s="36" t="s">
        <v>801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35">
        <v>5</v>
      </c>
      <c r="B17" s="86">
        <v>5</v>
      </c>
      <c r="C17" s="28" t="s">
        <v>791</v>
      </c>
      <c r="D17" s="41">
        <v>8693.56</v>
      </c>
      <c r="E17" s="41">
        <v>12910.93</v>
      </c>
      <c r="F17" s="45">
        <f>(D17-E17)/E17</f>
        <v>-0.32665113977072147</v>
      </c>
      <c r="G17" s="41">
        <v>1141</v>
      </c>
      <c r="H17" s="39">
        <v>42</v>
      </c>
      <c r="I17" s="39">
        <f t="shared" si="0"/>
        <v>27.166666666666668</v>
      </c>
      <c r="J17" s="39">
        <v>9</v>
      </c>
      <c r="K17" s="39">
        <v>5</v>
      </c>
      <c r="L17" s="41">
        <v>256332.56</v>
      </c>
      <c r="M17" s="41">
        <v>35262</v>
      </c>
      <c r="N17" s="78">
        <v>44876</v>
      </c>
      <c r="O17" s="36" t="s">
        <v>50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 t="s">
        <v>149</v>
      </c>
      <c r="C18" s="28" t="s">
        <v>836</v>
      </c>
      <c r="D18" s="41">
        <v>8622.5</v>
      </c>
      <c r="E18" s="39" t="s">
        <v>36</v>
      </c>
      <c r="F18" s="39" t="s">
        <v>36</v>
      </c>
      <c r="G18" s="41">
        <v>1714</v>
      </c>
      <c r="H18" s="39">
        <v>7</v>
      </c>
      <c r="I18" s="39">
        <f t="shared" si="0"/>
        <v>244.85714285714286</v>
      </c>
      <c r="J18" s="39">
        <v>3</v>
      </c>
      <c r="K18" s="39">
        <v>0</v>
      </c>
      <c r="L18" s="41">
        <v>8622.5</v>
      </c>
      <c r="M18" s="41">
        <v>1714</v>
      </c>
      <c r="N18" s="104" t="s">
        <v>150</v>
      </c>
      <c r="O18" s="36" t="s">
        <v>825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35">
        <v>7</v>
      </c>
      <c r="B19" s="86" t="s">
        <v>34</v>
      </c>
      <c r="C19" s="87" t="s">
        <v>834</v>
      </c>
      <c r="D19" s="88">
        <v>8607</v>
      </c>
      <c r="E19" s="89" t="s">
        <v>36</v>
      </c>
      <c r="F19" s="89" t="s">
        <v>36</v>
      </c>
      <c r="G19" s="89">
        <v>1234</v>
      </c>
      <c r="H19" s="89" t="s">
        <v>36</v>
      </c>
      <c r="I19" s="39" t="s">
        <v>36</v>
      </c>
      <c r="J19" s="89">
        <v>16</v>
      </c>
      <c r="K19" s="89">
        <v>1</v>
      </c>
      <c r="L19" s="88">
        <v>8607</v>
      </c>
      <c r="M19" s="89">
        <v>1234</v>
      </c>
      <c r="N19" s="90">
        <v>44904</v>
      </c>
      <c r="O19" s="36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28" t="s">
        <v>803</v>
      </c>
      <c r="D20" s="41">
        <v>7698.55</v>
      </c>
      <c r="E20" s="41">
        <v>11917.8</v>
      </c>
      <c r="F20" s="45">
        <f>(D20-E20)/E20</f>
        <v>-0.35402926714662097</v>
      </c>
      <c r="G20" s="41">
        <v>1110</v>
      </c>
      <c r="H20" s="39">
        <v>40</v>
      </c>
      <c r="I20" s="39">
        <f>G20/H20</f>
        <v>27.75</v>
      </c>
      <c r="J20" s="39">
        <v>7</v>
      </c>
      <c r="K20" s="39">
        <v>4</v>
      </c>
      <c r="L20" s="41">
        <v>85440.14</v>
      </c>
      <c r="M20" s="41">
        <v>13755</v>
      </c>
      <c r="N20" s="78">
        <v>44883</v>
      </c>
      <c r="O20" s="36" t="s">
        <v>50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35">
        <v>9</v>
      </c>
      <c r="B21" s="35">
        <v>8</v>
      </c>
      <c r="C21" s="28" t="s">
        <v>774</v>
      </c>
      <c r="D21" s="41">
        <v>6296.07</v>
      </c>
      <c r="E21" s="41">
        <v>8054.57</v>
      </c>
      <c r="F21" s="45">
        <f>(D21-E21)/E21</f>
        <v>-0.21832326244603995</v>
      </c>
      <c r="G21" s="41">
        <v>1194</v>
      </c>
      <c r="H21" s="39">
        <v>76</v>
      </c>
      <c r="I21" s="39">
        <f>G21/H21</f>
        <v>15.710526315789474</v>
      </c>
      <c r="J21" s="39">
        <v>11</v>
      </c>
      <c r="K21" s="39">
        <v>6</v>
      </c>
      <c r="L21" s="41">
        <v>177380.18</v>
      </c>
      <c r="M21" s="41">
        <v>34731</v>
      </c>
      <c r="N21" s="78">
        <v>44869</v>
      </c>
      <c r="O21" s="36" t="s">
        <v>39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35">
        <v>7</v>
      </c>
      <c r="C22" s="28" t="s">
        <v>824</v>
      </c>
      <c r="D22" s="41">
        <v>4243.4799999999996</v>
      </c>
      <c r="E22" s="41">
        <v>10239.25</v>
      </c>
      <c r="F22" s="45">
        <f>(D22-E22)/E22</f>
        <v>-0.58556730229264842</v>
      </c>
      <c r="G22" s="41">
        <v>608</v>
      </c>
      <c r="H22" s="39">
        <v>35</v>
      </c>
      <c r="I22" s="39">
        <f>G22/H22</f>
        <v>17.37142857142857</v>
      </c>
      <c r="J22" s="39">
        <v>12</v>
      </c>
      <c r="K22" s="39">
        <v>2</v>
      </c>
      <c r="L22" s="41">
        <v>19624.810000000001</v>
      </c>
      <c r="M22" s="41">
        <v>3062</v>
      </c>
      <c r="N22" s="78">
        <v>44897</v>
      </c>
      <c r="O22" s="36" t="s">
        <v>825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100910.86</v>
      </c>
      <c r="E23" s="34">
        <v>141941.39000000001</v>
      </c>
      <c r="F23" s="65">
        <f>(D23-E23)/E23</f>
        <v>-0.28906670563110598</v>
      </c>
      <c r="G23" s="34">
        <f>SUM(G13:G22)</f>
        <v>15319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 t="s">
        <v>34</v>
      </c>
      <c r="C25" s="87" t="s">
        <v>833</v>
      </c>
      <c r="D25" s="88">
        <v>4209</v>
      </c>
      <c r="E25" s="89" t="s">
        <v>36</v>
      </c>
      <c r="F25" s="89" t="s">
        <v>36</v>
      </c>
      <c r="G25" s="89">
        <v>621</v>
      </c>
      <c r="H25" s="89" t="s">
        <v>36</v>
      </c>
      <c r="I25" s="39" t="s">
        <v>36</v>
      </c>
      <c r="J25" s="89">
        <v>12</v>
      </c>
      <c r="K25" s="89">
        <v>1</v>
      </c>
      <c r="L25" s="88">
        <v>4209</v>
      </c>
      <c r="M25" s="89">
        <v>621</v>
      </c>
      <c r="N25" s="90">
        <v>44904</v>
      </c>
      <c r="O25" s="36" t="s">
        <v>65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86">
        <v>12</v>
      </c>
      <c r="B26" s="35" t="s">
        <v>149</v>
      </c>
      <c r="C26" s="87" t="s">
        <v>835</v>
      </c>
      <c r="D26" s="88">
        <v>4066</v>
      </c>
      <c r="E26" s="89" t="s">
        <v>36</v>
      </c>
      <c r="F26" s="89" t="s">
        <v>36</v>
      </c>
      <c r="G26" s="89">
        <v>833</v>
      </c>
      <c r="H26" s="89" t="s">
        <v>36</v>
      </c>
      <c r="I26" s="39" t="s">
        <v>36</v>
      </c>
      <c r="J26" s="89">
        <v>9</v>
      </c>
      <c r="K26" s="89">
        <v>0</v>
      </c>
      <c r="L26" s="88">
        <v>4066</v>
      </c>
      <c r="M26" s="89">
        <v>833</v>
      </c>
      <c r="N26" s="104" t="s">
        <v>150</v>
      </c>
      <c r="O26" s="36" t="s">
        <v>65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9</v>
      </c>
      <c r="C27" s="28" t="s">
        <v>759</v>
      </c>
      <c r="D27" s="41">
        <v>3447.7200000000012</v>
      </c>
      <c r="E27" s="41">
        <v>5024.9800000000105</v>
      </c>
      <c r="F27" s="45">
        <f>(D27-E27)/E27</f>
        <v>-0.31388383635357875</v>
      </c>
      <c r="G27" s="41">
        <v>591</v>
      </c>
      <c r="H27" s="39">
        <v>12</v>
      </c>
      <c r="I27" s="39">
        <f t="shared" ref="I27:I34" si="1">G27/H27</f>
        <v>49.25</v>
      </c>
      <c r="J27" s="39">
        <v>5</v>
      </c>
      <c r="K27" s="39">
        <v>8</v>
      </c>
      <c r="L27" s="41">
        <v>177353.53</v>
      </c>
      <c r="M27" s="41">
        <v>27940</v>
      </c>
      <c r="N27" s="78">
        <v>44855</v>
      </c>
      <c r="O27" s="36" t="s">
        <v>119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86">
        <v>14</v>
      </c>
      <c r="B28" s="35" t="s">
        <v>34</v>
      </c>
      <c r="C28" s="28" t="s">
        <v>838</v>
      </c>
      <c r="D28" s="41">
        <v>2601.2799999999997</v>
      </c>
      <c r="E28" s="39" t="s">
        <v>36</v>
      </c>
      <c r="F28" s="39" t="s">
        <v>36</v>
      </c>
      <c r="G28" s="41">
        <v>373</v>
      </c>
      <c r="H28" s="39">
        <v>30</v>
      </c>
      <c r="I28" s="39">
        <f t="shared" si="1"/>
        <v>12.433333333333334</v>
      </c>
      <c r="J28" s="39">
        <v>7</v>
      </c>
      <c r="K28" s="39">
        <v>1</v>
      </c>
      <c r="L28" s="41">
        <v>2601.2799999999997</v>
      </c>
      <c r="M28" s="41">
        <v>373</v>
      </c>
      <c r="N28" s="90">
        <v>44904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35" t="s">
        <v>34</v>
      </c>
      <c r="C29" s="87" t="s">
        <v>837</v>
      </c>
      <c r="D29" s="88">
        <v>1373.13</v>
      </c>
      <c r="E29" s="39" t="s">
        <v>36</v>
      </c>
      <c r="F29" s="39" t="s">
        <v>36</v>
      </c>
      <c r="G29" s="88">
        <v>263</v>
      </c>
      <c r="H29" s="89">
        <v>8</v>
      </c>
      <c r="I29" s="89">
        <f t="shared" si="1"/>
        <v>32.875</v>
      </c>
      <c r="J29" s="89">
        <v>5</v>
      </c>
      <c r="K29" s="89">
        <v>1</v>
      </c>
      <c r="L29" s="41">
        <v>1373.13</v>
      </c>
      <c r="M29" s="41">
        <v>263</v>
      </c>
      <c r="N29" s="90">
        <v>44904</v>
      </c>
      <c r="O29" s="91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86">
        <v>16</v>
      </c>
      <c r="B30" s="35">
        <v>10</v>
      </c>
      <c r="C30" s="28" t="s">
        <v>811</v>
      </c>
      <c r="D30" s="41">
        <v>1187.8599999999999</v>
      </c>
      <c r="E30" s="41">
        <v>4599.24</v>
      </c>
      <c r="F30" s="45">
        <f>(D30-E30)/E30</f>
        <v>-0.74172689400857539</v>
      </c>
      <c r="G30" s="41">
        <v>175</v>
      </c>
      <c r="H30" s="39">
        <v>15</v>
      </c>
      <c r="I30" s="39">
        <f t="shared" si="1"/>
        <v>11.666666666666666</v>
      </c>
      <c r="J30" s="39">
        <v>5</v>
      </c>
      <c r="K30" s="39">
        <v>3</v>
      </c>
      <c r="L30" s="41">
        <v>18774.939999999999</v>
      </c>
      <c r="M30" s="41">
        <v>3283</v>
      </c>
      <c r="N30" s="78" t="s">
        <v>812</v>
      </c>
      <c r="O30" s="36" t="s">
        <v>48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>
        <v>12</v>
      </c>
      <c r="C31" s="87" t="s">
        <v>798</v>
      </c>
      <c r="D31" s="88">
        <v>730.72</v>
      </c>
      <c r="E31" s="88">
        <v>1870.02</v>
      </c>
      <c r="F31" s="98">
        <f>(D31-E31)/E31</f>
        <v>-0.60924482091100629</v>
      </c>
      <c r="G31" s="88">
        <v>103</v>
      </c>
      <c r="H31" s="89">
        <v>9</v>
      </c>
      <c r="I31" s="89">
        <f t="shared" si="1"/>
        <v>11.444444444444445</v>
      </c>
      <c r="J31" s="89">
        <v>2</v>
      </c>
      <c r="K31" s="89">
        <v>4</v>
      </c>
      <c r="L31" s="41">
        <v>17750.54</v>
      </c>
      <c r="M31" s="41">
        <v>3399</v>
      </c>
      <c r="N31" s="90">
        <v>44883</v>
      </c>
      <c r="O31" s="91" t="s">
        <v>799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42" t="s">
        <v>36</v>
      </c>
      <c r="C32" s="28" t="s">
        <v>790</v>
      </c>
      <c r="D32" s="41">
        <v>726</v>
      </c>
      <c r="E32" s="39" t="s">
        <v>36</v>
      </c>
      <c r="F32" s="39" t="s">
        <v>36</v>
      </c>
      <c r="G32" s="41">
        <v>114</v>
      </c>
      <c r="H32" s="39">
        <v>1</v>
      </c>
      <c r="I32" s="39">
        <f t="shared" si="1"/>
        <v>114</v>
      </c>
      <c r="J32" s="39">
        <v>1</v>
      </c>
      <c r="K32" s="39" t="s">
        <v>36</v>
      </c>
      <c r="L32" s="41">
        <v>6731.16</v>
      </c>
      <c r="M32" s="41">
        <v>1174</v>
      </c>
      <c r="N32" s="78">
        <v>44771</v>
      </c>
      <c r="O32" s="36" t="s">
        <v>68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35">
        <v>19</v>
      </c>
      <c r="B33" s="35">
        <v>11</v>
      </c>
      <c r="C33" s="28" t="s">
        <v>826</v>
      </c>
      <c r="D33" s="41">
        <v>607.70000000000005</v>
      </c>
      <c r="E33" s="41">
        <v>3586.93</v>
      </c>
      <c r="F33" s="45">
        <f>(D33-E33)/E33</f>
        <v>-0.83057935337461275</v>
      </c>
      <c r="G33" s="41">
        <v>114</v>
      </c>
      <c r="H33" s="39">
        <v>5</v>
      </c>
      <c r="I33" s="39">
        <f t="shared" si="1"/>
        <v>22.8</v>
      </c>
      <c r="J33" s="39">
        <v>4</v>
      </c>
      <c r="K33" s="39">
        <v>2</v>
      </c>
      <c r="L33" s="41">
        <v>4804.63</v>
      </c>
      <c r="M33" s="41">
        <v>969</v>
      </c>
      <c r="N33" s="78">
        <v>44897</v>
      </c>
      <c r="O33" s="36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s="97" customFormat="1" ht="25.35" customHeight="1">
      <c r="A34" s="86">
        <v>20</v>
      </c>
      <c r="B34" s="35">
        <v>14</v>
      </c>
      <c r="C34" s="28" t="s">
        <v>797</v>
      </c>
      <c r="D34" s="39">
        <v>539.54999999999995</v>
      </c>
      <c r="E34" s="39">
        <v>1105.72</v>
      </c>
      <c r="F34" s="45">
        <f>(D34-E34)/E34</f>
        <v>-0.5120374054914445</v>
      </c>
      <c r="G34" s="41">
        <v>116</v>
      </c>
      <c r="H34" s="39">
        <v>10</v>
      </c>
      <c r="I34" s="39">
        <f t="shared" si="1"/>
        <v>11.6</v>
      </c>
      <c r="J34" s="39">
        <v>10</v>
      </c>
      <c r="K34" s="39">
        <v>4</v>
      </c>
      <c r="L34" s="41">
        <v>6596.33</v>
      </c>
      <c r="M34" s="41">
        <v>1365</v>
      </c>
      <c r="N34" s="78">
        <v>44883</v>
      </c>
      <c r="O34" s="36" t="s">
        <v>81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ht="25.35" customHeight="1">
      <c r="A35" s="14"/>
      <c r="B35" s="14"/>
      <c r="C35" s="27" t="s">
        <v>69</v>
      </c>
      <c r="D35" s="34">
        <f>SUM(D23:D34)</f>
        <v>120399.82</v>
      </c>
      <c r="E35" s="34">
        <v>154617.80999999994</v>
      </c>
      <c r="F35" s="65">
        <f>(D35-E35)/E35</f>
        <v>-0.22130691153884502</v>
      </c>
      <c r="G35" s="34">
        <f>SUM(G23:G34)</f>
        <v>18622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35">
        <v>21</v>
      </c>
      <c r="B37" s="35" t="s">
        <v>34</v>
      </c>
      <c r="C37" s="28" t="s">
        <v>839</v>
      </c>
      <c r="D37" s="39">
        <v>424.2</v>
      </c>
      <c r="E37" s="39" t="s">
        <v>36</v>
      </c>
      <c r="F37" s="39" t="s">
        <v>36</v>
      </c>
      <c r="G37" s="41">
        <v>73</v>
      </c>
      <c r="H37" s="39">
        <v>17</v>
      </c>
      <c r="I37" s="39">
        <f t="shared" ref="I37:I46" si="2">G37/H37</f>
        <v>4.2941176470588234</v>
      </c>
      <c r="J37" s="39">
        <v>7</v>
      </c>
      <c r="K37" s="39">
        <v>1</v>
      </c>
      <c r="L37" s="41">
        <v>424.2</v>
      </c>
      <c r="M37" s="41">
        <v>73</v>
      </c>
      <c r="N37" s="90">
        <v>44904</v>
      </c>
      <c r="O37" s="36" t="s">
        <v>91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42" t="s">
        <v>36</v>
      </c>
      <c r="C38" s="28" t="s">
        <v>809</v>
      </c>
      <c r="D38" s="41">
        <v>401.8</v>
      </c>
      <c r="E38" s="39" t="s">
        <v>36</v>
      </c>
      <c r="F38" s="39" t="s">
        <v>36</v>
      </c>
      <c r="G38" s="41">
        <v>69</v>
      </c>
      <c r="H38" s="39">
        <v>9</v>
      </c>
      <c r="I38" s="89">
        <f t="shared" si="2"/>
        <v>7.666666666666667</v>
      </c>
      <c r="J38" s="39">
        <v>4</v>
      </c>
      <c r="K38" s="39" t="s">
        <v>36</v>
      </c>
      <c r="L38" s="41">
        <v>1341.3</v>
      </c>
      <c r="M38" s="41">
        <v>257</v>
      </c>
      <c r="N38" s="78">
        <v>44880</v>
      </c>
      <c r="O38" s="36" t="s">
        <v>810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35">
        <v>15</v>
      </c>
      <c r="C39" s="28" t="s">
        <v>680</v>
      </c>
      <c r="D39" s="41">
        <v>349</v>
      </c>
      <c r="E39" s="39" t="s">
        <v>36</v>
      </c>
      <c r="F39" s="39" t="s">
        <v>36</v>
      </c>
      <c r="G39" s="41">
        <v>66</v>
      </c>
      <c r="H39" s="39">
        <v>2</v>
      </c>
      <c r="I39" s="39">
        <f t="shared" si="2"/>
        <v>33</v>
      </c>
      <c r="J39" s="39">
        <v>2</v>
      </c>
      <c r="K39" s="39" t="s">
        <v>36</v>
      </c>
      <c r="L39" s="41">
        <v>644560.82999999996</v>
      </c>
      <c r="M39" s="41">
        <v>99096</v>
      </c>
      <c r="N39" s="78">
        <v>44792</v>
      </c>
      <c r="O39" s="36" t="s">
        <v>39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86">
        <v>24</v>
      </c>
      <c r="B40" s="86">
        <v>18</v>
      </c>
      <c r="C40" s="28" t="s">
        <v>802</v>
      </c>
      <c r="D40" s="41">
        <v>289.3</v>
      </c>
      <c r="E40" s="41">
        <v>776.4</v>
      </c>
      <c r="F40" s="45">
        <f>(D40-E40)/E40</f>
        <v>-0.62738279237506434</v>
      </c>
      <c r="G40" s="41">
        <v>40</v>
      </c>
      <c r="H40" s="39">
        <v>3</v>
      </c>
      <c r="I40" s="39">
        <f t="shared" si="2"/>
        <v>13.333333333333334</v>
      </c>
      <c r="J40" s="39">
        <v>1</v>
      </c>
      <c r="K40" s="39">
        <v>4</v>
      </c>
      <c r="L40" s="41">
        <v>14837.64</v>
      </c>
      <c r="M40" s="41">
        <v>2408</v>
      </c>
      <c r="N40" s="78">
        <v>44883</v>
      </c>
      <c r="O40" s="36" t="s">
        <v>50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4.75" customHeight="1">
      <c r="A41" s="35">
        <v>25</v>
      </c>
      <c r="B41" s="86">
        <v>17</v>
      </c>
      <c r="C41" s="28" t="s">
        <v>788</v>
      </c>
      <c r="D41" s="41">
        <v>263.8</v>
      </c>
      <c r="E41" s="41">
        <v>882.41</v>
      </c>
      <c r="F41" s="45">
        <f>(D41-E41)/E41</f>
        <v>-0.70104599902539622</v>
      </c>
      <c r="G41" s="41">
        <v>49</v>
      </c>
      <c r="H41" s="39">
        <v>7</v>
      </c>
      <c r="I41" s="39">
        <f t="shared" si="2"/>
        <v>7</v>
      </c>
      <c r="J41" s="39">
        <v>2</v>
      </c>
      <c r="K41" s="39">
        <v>5</v>
      </c>
      <c r="L41" s="41">
        <v>29203.61</v>
      </c>
      <c r="M41" s="41">
        <v>5683</v>
      </c>
      <c r="N41" s="78">
        <v>44876</v>
      </c>
      <c r="O41" s="36" t="s">
        <v>789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86">
        <v>26</v>
      </c>
      <c r="B42" s="59">
        <v>13</v>
      </c>
      <c r="C42" s="28" t="s">
        <v>813</v>
      </c>
      <c r="D42" s="41">
        <v>261.5</v>
      </c>
      <c r="E42" s="41">
        <v>1403.93</v>
      </c>
      <c r="F42" s="45">
        <f>(D42-E42)/E42</f>
        <v>-0.81373715213721487</v>
      </c>
      <c r="G42" s="41">
        <v>57</v>
      </c>
      <c r="H42" s="39">
        <v>4</v>
      </c>
      <c r="I42" s="39">
        <f t="shared" si="2"/>
        <v>14.25</v>
      </c>
      <c r="J42" s="39">
        <v>3</v>
      </c>
      <c r="K42" s="39">
        <v>3</v>
      </c>
      <c r="L42" s="41">
        <v>11487.31</v>
      </c>
      <c r="M42" s="41">
        <v>2137</v>
      </c>
      <c r="N42" s="78" t="s">
        <v>812</v>
      </c>
      <c r="O42" s="36" t="s">
        <v>45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16</v>
      </c>
      <c r="C43" s="28" t="s">
        <v>822</v>
      </c>
      <c r="D43" s="41">
        <v>238.84</v>
      </c>
      <c r="E43" s="41">
        <v>921.96</v>
      </c>
      <c r="F43" s="45">
        <f>(D43-E43)/E43</f>
        <v>-0.74094320794828405</v>
      </c>
      <c r="G43" s="41">
        <v>45</v>
      </c>
      <c r="H43" s="39">
        <v>6</v>
      </c>
      <c r="I43" s="39">
        <f t="shared" si="2"/>
        <v>7.5</v>
      </c>
      <c r="J43" s="39">
        <v>1</v>
      </c>
      <c r="K43" s="39">
        <v>2</v>
      </c>
      <c r="L43" s="41">
        <v>1474.24</v>
      </c>
      <c r="M43" s="41">
        <v>288</v>
      </c>
      <c r="N43" s="78">
        <v>44897</v>
      </c>
      <c r="O43" s="36" t="s">
        <v>190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customFormat="1" ht="25.35" customHeight="1">
      <c r="A44" s="86">
        <v>28</v>
      </c>
      <c r="B44" s="59">
        <v>24</v>
      </c>
      <c r="C44" s="28" t="s">
        <v>821</v>
      </c>
      <c r="D44" s="39">
        <v>136.80000000000001</v>
      </c>
      <c r="E44" s="39">
        <v>280.5</v>
      </c>
      <c r="F44" s="45">
        <f>(D44-E44)/E44</f>
        <v>-0.51229946524064163</v>
      </c>
      <c r="G44" s="41">
        <v>26</v>
      </c>
      <c r="H44" s="39">
        <v>7</v>
      </c>
      <c r="I44" s="39">
        <f t="shared" si="2"/>
        <v>3.7142857142857144</v>
      </c>
      <c r="J44" s="39">
        <v>2</v>
      </c>
      <c r="K44" s="39">
        <v>2</v>
      </c>
      <c r="L44" s="39">
        <v>558.5</v>
      </c>
      <c r="M44" s="41">
        <v>126</v>
      </c>
      <c r="N44" s="78">
        <v>44897</v>
      </c>
      <c r="O44" s="36" t="s">
        <v>81</v>
      </c>
      <c r="P44" s="79"/>
      <c r="Q44" s="80"/>
      <c r="R44" s="81"/>
      <c r="S44" s="81"/>
      <c r="T44" s="80"/>
      <c r="U44" s="80"/>
      <c r="V44" s="80"/>
      <c r="W44" s="82"/>
      <c r="X44" s="82"/>
      <c r="Y44" s="83"/>
      <c r="Z44" s="83"/>
      <c r="AA44" s="80"/>
    </row>
    <row r="45" spans="1:27" customFormat="1" ht="25.35" customHeight="1">
      <c r="A45" s="35">
        <v>29</v>
      </c>
      <c r="B45" s="42" t="s">
        <v>36</v>
      </c>
      <c r="C45" s="28" t="s">
        <v>718</v>
      </c>
      <c r="D45" s="41">
        <v>108.5</v>
      </c>
      <c r="E45" s="89" t="s">
        <v>36</v>
      </c>
      <c r="F45" s="89" t="s">
        <v>36</v>
      </c>
      <c r="G45" s="41">
        <v>21</v>
      </c>
      <c r="H45" s="39">
        <v>1</v>
      </c>
      <c r="I45" s="89">
        <f t="shared" si="2"/>
        <v>21</v>
      </c>
      <c r="J45" s="39">
        <v>1</v>
      </c>
      <c r="K45" s="39" t="s">
        <v>36</v>
      </c>
      <c r="L45" s="41">
        <v>167648.70000000001</v>
      </c>
      <c r="M45" s="41">
        <v>26727</v>
      </c>
      <c r="N45" s="37">
        <v>44827</v>
      </c>
      <c r="O45" s="36" t="s">
        <v>45</v>
      </c>
      <c r="P45" s="79"/>
      <c r="Q45" s="80"/>
      <c r="R45" s="81"/>
      <c r="S45" s="81"/>
      <c r="T45" s="80"/>
      <c r="U45" s="80"/>
      <c r="V45" s="80"/>
      <c r="W45" s="82"/>
      <c r="X45" s="82"/>
      <c r="Y45" s="83"/>
      <c r="Z45" s="83"/>
      <c r="AA45" s="80"/>
    </row>
    <row r="46" spans="1:27" customFormat="1" ht="25.35" customHeight="1">
      <c r="A46" s="86">
        <v>30</v>
      </c>
      <c r="B46" s="35">
        <v>21</v>
      </c>
      <c r="C46" s="28" t="s">
        <v>654</v>
      </c>
      <c r="D46" s="41">
        <v>88.78</v>
      </c>
      <c r="E46" s="41">
        <v>438.28</v>
      </c>
      <c r="F46" s="45">
        <f>(D46-E46)/E46</f>
        <v>-0.79743542940585932</v>
      </c>
      <c r="G46" s="41">
        <v>14</v>
      </c>
      <c r="H46" s="39">
        <v>2</v>
      </c>
      <c r="I46" s="39">
        <f t="shared" si="2"/>
        <v>7</v>
      </c>
      <c r="J46" s="39">
        <v>1</v>
      </c>
      <c r="K46" s="39">
        <v>20</v>
      </c>
      <c r="L46" s="41">
        <v>320786.09999999998</v>
      </c>
      <c r="M46" s="41">
        <v>68346</v>
      </c>
      <c r="N46" s="78">
        <v>44771</v>
      </c>
      <c r="O46" s="36" t="s">
        <v>45</v>
      </c>
      <c r="P46" s="79"/>
      <c r="Q46" s="80"/>
      <c r="R46" s="81"/>
      <c r="S46" s="81"/>
      <c r="T46" s="80"/>
      <c r="U46" s="80"/>
      <c r="V46" s="80"/>
      <c r="W46" s="82"/>
      <c r="X46" s="82"/>
      <c r="Y46" s="83"/>
      <c r="Z46" s="83"/>
      <c r="AA46" s="80"/>
    </row>
    <row r="47" spans="1:27" ht="25.35" customHeight="1">
      <c r="A47" s="14"/>
      <c r="B47" s="14"/>
      <c r="C47" s="27" t="s">
        <v>101</v>
      </c>
      <c r="D47" s="34">
        <f>SUM(D35:D46)</f>
        <v>122962.34000000001</v>
      </c>
      <c r="E47" s="34">
        <v>156371.19</v>
      </c>
      <c r="F47" s="65">
        <f>(D47-E47)/E47</f>
        <v>-0.21365092892111387</v>
      </c>
      <c r="G47" s="34">
        <f>SUM(G35:G46)</f>
        <v>19082</v>
      </c>
      <c r="H47" s="34"/>
      <c r="I47" s="16"/>
      <c r="J47" s="15"/>
      <c r="K47" s="17"/>
      <c r="L47" s="18"/>
      <c r="M47" s="22"/>
      <c r="N47" s="19"/>
      <c r="O47" s="46"/>
      <c r="T47" s="7"/>
      <c r="V47" s="26"/>
      <c r="W47" s="32"/>
    </row>
    <row r="48" spans="1:27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T48" s="7"/>
      <c r="V48" s="26"/>
      <c r="W48" s="32"/>
    </row>
    <row r="49" spans="1:27" customFormat="1" ht="25.35" customHeight="1">
      <c r="A49" s="35">
        <v>31</v>
      </c>
      <c r="B49" s="42" t="s">
        <v>36</v>
      </c>
      <c r="C49" s="28" t="s">
        <v>537</v>
      </c>
      <c r="D49" s="41">
        <v>56</v>
      </c>
      <c r="E49" s="39" t="s">
        <v>36</v>
      </c>
      <c r="F49" s="39" t="s">
        <v>36</v>
      </c>
      <c r="G49" s="41">
        <v>14</v>
      </c>
      <c r="H49" s="39">
        <v>1</v>
      </c>
      <c r="I49" s="39">
        <f>G49/H49</f>
        <v>14</v>
      </c>
      <c r="J49" s="39">
        <v>1</v>
      </c>
      <c r="K49" s="39" t="s">
        <v>36</v>
      </c>
      <c r="L49" s="41">
        <v>188791.92</v>
      </c>
      <c r="M49" s="41">
        <v>46597</v>
      </c>
      <c r="N49" s="37">
        <v>44659</v>
      </c>
      <c r="O49" s="36" t="s">
        <v>48</v>
      </c>
      <c r="P49" s="79"/>
      <c r="Q49" s="80"/>
      <c r="R49" s="81"/>
      <c r="S49" s="81"/>
      <c r="T49" s="80"/>
      <c r="U49" s="80"/>
      <c r="V49" s="80"/>
      <c r="W49" s="82"/>
      <c r="X49" s="82"/>
      <c r="Y49" s="83"/>
      <c r="Z49" s="83"/>
      <c r="AA49" s="80"/>
    </row>
    <row r="50" spans="1:27" customFormat="1" ht="25.35" customHeight="1">
      <c r="A50" s="86">
        <v>32</v>
      </c>
      <c r="B50" s="35">
        <v>25</v>
      </c>
      <c r="C50" s="28" t="s">
        <v>731</v>
      </c>
      <c r="D50" s="41">
        <v>51</v>
      </c>
      <c r="E50" s="41">
        <v>131.6</v>
      </c>
      <c r="F50" s="45">
        <f>(D50-E50)/E50</f>
        <v>-0.61246200607902734</v>
      </c>
      <c r="G50" s="41">
        <v>10</v>
      </c>
      <c r="H50" s="39">
        <v>1</v>
      </c>
      <c r="I50" s="39">
        <f>G50/H50</f>
        <v>10</v>
      </c>
      <c r="J50" s="39">
        <v>1</v>
      </c>
      <c r="K50" s="39">
        <v>11</v>
      </c>
      <c r="L50" s="41">
        <v>173158.731</v>
      </c>
      <c r="M50" s="41">
        <v>29211</v>
      </c>
      <c r="N50" s="78">
        <v>44834</v>
      </c>
      <c r="O50" s="36" t="s">
        <v>539</v>
      </c>
      <c r="P50" s="79"/>
      <c r="Q50" s="80"/>
      <c r="R50" s="81"/>
      <c r="S50" s="81"/>
      <c r="T50" s="80"/>
      <c r="U50" s="80"/>
      <c r="V50" s="80"/>
      <c r="W50" s="82"/>
      <c r="X50" s="82"/>
      <c r="Y50" s="83"/>
      <c r="Z50" s="83"/>
      <c r="AA50" s="80"/>
    </row>
    <row r="51" spans="1:27" customFormat="1" ht="25.35" customHeight="1">
      <c r="A51" s="35">
        <v>33</v>
      </c>
      <c r="B51" s="35">
        <v>19</v>
      </c>
      <c r="C51" s="28" t="s">
        <v>808</v>
      </c>
      <c r="D51" s="41">
        <v>20</v>
      </c>
      <c r="E51" s="41">
        <v>639</v>
      </c>
      <c r="F51" s="45">
        <f>(D51-E51)/E51</f>
        <v>-0.96870109546165883</v>
      </c>
      <c r="G51" s="41">
        <v>6</v>
      </c>
      <c r="H51" s="39" t="s">
        <v>36</v>
      </c>
      <c r="I51" s="39" t="s">
        <v>36</v>
      </c>
      <c r="J51" s="39">
        <v>1</v>
      </c>
      <c r="K51" s="39">
        <v>3</v>
      </c>
      <c r="L51" s="41">
        <v>6384</v>
      </c>
      <c r="M51" s="41">
        <v>1207</v>
      </c>
      <c r="N51" s="78">
        <v>44890</v>
      </c>
      <c r="O51" s="36" t="s">
        <v>65</v>
      </c>
      <c r="P51" s="79"/>
      <c r="Q51" s="80"/>
      <c r="R51" s="81"/>
      <c r="S51" s="81"/>
      <c r="T51" s="80"/>
      <c r="U51" s="80"/>
      <c r="V51" s="80"/>
      <c r="W51" s="82"/>
      <c r="X51" s="82"/>
      <c r="Y51" s="83"/>
      <c r="Z51" s="83"/>
      <c r="AA51" s="80"/>
    </row>
    <row r="52" spans="1:27" ht="25.35" customHeight="1">
      <c r="A52" s="14"/>
      <c r="B52" s="14"/>
      <c r="C52" s="27" t="s">
        <v>840</v>
      </c>
      <c r="D52" s="34">
        <f>SUM(D47:D51)</f>
        <v>123089.34000000001</v>
      </c>
      <c r="E52" s="34">
        <v>156371.19</v>
      </c>
      <c r="F52" s="65">
        <f>(D52-E52)/E52</f>
        <v>-0.21283875885321324</v>
      </c>
      <c r="G52" s="34">
        <f>SUM(G47:G51)</f>
        <v>19112</v>
      </c>
      <c r="H52" s="34"/>
      <c r="I52" s="16"/>
      <c r="J52" s="15"/>
      <c r="K52" s="17"/>
      <c r="L52" s="18"/>
      <c r="M52" s="22"/>
      <c r="N52" s="19"/>
      <c r="O52" s="46"/>
    </row>
    <row r="53" spans="1:27" ht="23.1" customHeight="1"/>
    <row r="54" spans="1:27" ht="21" customHeight="1"/>
    <row r="55" spans="1:27" ht="19.5" customHeight="1"/>
    <row r="74" ht="12" customHeight="1"/>
    <row r="83" spans="19:25">
      <c r="S83" s="7"/>
      <c r="Y83" s="7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321E-D23B-4A40-BD00-6A860C0D4FC6}">
  <sheetPr codeName="Sheet7"/>
  <dimension ref="A1:AA74"/>
  <sheetViews>
    <sheetView topLeftCell="A6" zoomScale="60" zoomScaleNormal="60" workbookViewId="0">
      <selection activeCell="T35" sqref="T3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7" ht="19.5" customHeight="1">
      <c r="E1" s="2" t="s">
        <v>817</v>
      </c>
      <c r="F1" s="2"/>
      <c r="G1" s="2"/>
      <c r="H1" s="2"/>
      <c r="I1" s="2"/>
    </row>
    <row r="2" spans="1:27" ht="19.5" customHeight="1">
      <c r="E2" s="2" t="s">
        <v>818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4" t="s">
        <v>819</v>
      </c>
      <c r="E6" s="4" t="s">
        <v>806</v>
      </c>
      <c r="F6" s="156"/>
      <c r="G6" s="4" t="s">
        <v>819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7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7">
      <c r="A10" s="159"/>
      <c r="B10" s="159"/>
      <c r="C10" s="156"/>
      <c r="D10" s="75" t="s">
        <v>820</v>
      </c>
      <c r="E10" s="75" t="s">
        <v>807</v>
      </c>
      <c r="F10" s="156"/>
      <c r="G10" s="75" t="s">
        <v>820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7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>
        <v>1</v>
      </c>
      <c r="C13" s="87" t="s">
        <v>815</v>
      </c>
      <c r="D13" s="88">
        <v>25050.01</v>
      </c>
      <c r="E13" s="88">
        <v>40523.599999999999</v>
      </c>
      <c r="F13" s="98">
        <f>(D13-E13)/E13</f>
        <v>-0.38184144547868404</v>
      </c>
      <c r="G13" s="88">
        <v>4662</v>
      </c>
      <c r="H13" s="89">
        <v>146</v>
      </c>
      <c r="I13" s="89">
        <f t="shared" ref="I13:I22" si="0">G13/H13</f>
        <v>31.931506849315067</v>
      </c>
      <c r="J13" s="89">
        <v>15</v>
      </c>
      <c r="K13" s="89">
        <v>2</v>
      </c>
      <c r="L13" s="88">
        <v>74461.649999999994</v>
      </c>
      <c r="M13" s="88">
        <v>14110</v>
      </c>
      <c r="N13" s="90">
        <v>44890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s="97" customFormat="1" ht="25.35" customHeight="1">
      <c r="A14" s="86">
        <v>2</v>
      </c>
      <c r="B14" s="86">
        <v>3</v>
      </c>
      <c r="C14" s="87" t="s">
        <v>753</v>
      </c>
      <c r="D14" s="88">
        <v>23404.65</v>
      </c>
      <c r="E14" s="88">
        <v>31017.13</v>
      </c>
      <c r="F14" s="98">
        <f>(D14-E14)/E14</f>
        <v>-0.24542825206587454</v>
      </c>
      <c r="G14" s="88">
        <v>3000</v>
      </c>
      <c r="H14" s="89">
        <v>85</v>
      </c>
      <c r="I14" s="89">
        <f t="shared" si="0"/>
        <v>35.294117647058826</v>
      </c>
      <c r="J14" s="89">
        <v>10</v>
      </c>
      <c r="K14" s="89">
        <v>8</v>
      </c>
      <c r="L14" s="88">
        <v>920973.75</v>
      </c>
      <c r="M14" s="88">
        <v>131833</v>
      </c>
      <c r="N14" s="90">
        <v>44848</v>
      </c>
      <c r="O14" s="91" t="s">
        <v>754</v>
      </c>
      <c r="P14" s="92"/>
      <c r="Q14" s="93"/>
      <c r="R14" s="94"/>
      <c r="S14" s="94"/>
      <c r="T14" s="93"/>
      <c r="U14" s="93"/>
      <c r="V14" s="93"/>
      <c r="W14" s="95"/>
      <c r="X14" s="95"/>
      <c r="Y14" s="96"/>
      <c r="Z14" s="96"/>
      <c r="AA14" s="93"/>
    </row>
    <row r="15" spans="1:27" s="97" customFormat="1" ht="25.35" customHeight="1">
      <c r="A15" s="86">
        <v>3</v>
      </c>
      <c r="B15" s="86" t="s">
        <v>34</v>
      </c>
      <c r="C15" s="28" t="s">
        <v>823</v>
      </c>
      <c r="D15" s="41">
        <v>20639.509999999998</v>
      </c>
      <c r="E15" s="39" t="s">
        <v>36</v>
      </c>
      <c r="F15" s="39" t="s">
        <v>36</v>
      </c>
      <c r="G15" s="41">
        <v>2742</v>
      </c>
      <c r="H15" s="39">
        <v>64</v>
      </c>
      <c r="I15" s="89">
        <f t="shared" si="0"/>
        <v>42.84375</v>
      </c>
      <c r="J15" s="39">
        <v>11</v>
      </c>
      <c r="K15" s="39">
        <v>1</v>
      </c>
      <c r="L15" s="41">
        <v>23263.42</v>
      </c>
      <c r="M15" s="41">
        <v>3115</v>
      </c>
      <c r="N15" s="78">
        <v>44897</v>
      </c>
      <c r="O15" s="91" t="s">
        <v>48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s="97" customFormat="1" ht="25.35" customHeight="1">
      <c r="A16" s="86">
        <v>4</v>
      </c>
      <c r="B16" s="86">
        <v>2</v>
      </c>
      <c r="C16" s="87" t="s">
        <v>800</v>
      </c>
      <c r="D16" s="88">
        <v>20100.45</v>
      </c>
      <c r="E16" s="88">
        <v>36120.36</v>
      </c>
      <c r="F16" s="98">
        <f>(D16-E16)/E16</f>
        <v>-0.44351468257791449</v>
      </c>
      <c r="G16" s="88">
        <v>2914</v>
      </c>
      <c r="H16" s="89">
        <v>78</v>
      </c>
      <c r="I16" s="89">
        <f t="shared" si="0"/>
        <v>37.358974358974358</v>
      </c>
      <c r="J16" s="89">
        <v>9</v>
      </c>
      <c r="K16" s="89">
        <v>3</v>
      </c>
      <c r="L16" s="88">
        <v>170167.69</v>
      </c>
      <c r="M16" s="88">
        <v>26608</v>
      </c>
      <c r="N16" s="90">
        <v>44883</v>
      </c>
      <c r="O16" s="91" t="s">
        <v>801</v>
      </c>
      <c r="P16" s="92"/>
      <c r="Q16" s="93"/>
      <c r="R16" s="94"/>
      <c r="S16" s="94"/>
      <c r="T16" s="93"/>
      <c r="U16" s="93"/>
      <c r="V16" s="93"/>
      <c r="W16" s="95"/>
      <c r="X16" s="95"/>
      <c r="Y16" s="96"/>
      <c r="Z16" s="96"/>
      <c r="AA16" s="93"/>
    </row>
    <row r="17" spans="1:27" s="97" customFormat="1" ht="25.35" customHeight="1">
      <c r="A17" s="86">
        <v>5</v>
      </c>
      <c r="B17" s="86">
        <v>4</v>
      </c>
      <c r="C17" s="87" t="s">
        <v>791</v>
      </c>
      <c r="D17" s="88">
        <v>12910.93</v>
      </c>
      <c r="E17" s="88">
        <v>20925.919999999998</v>
      </c>
      <c r="F17" s="98">
        <f>(D17-E17)/E17</f>
        <v>-0.38301732970402252</v>
      </c>
      <c r="G17" s="88">
        <v>1762</v>
      </c>
      <c r="H17" s="89">
        <v>64</v>
      </c>
      <c r="I17" s="89">
        <f t="shared" si="0"/>
        <v>27.53125</v>
      </c>
      <c r="J17" s="89">
        <v>13</v>
      </c>
      <c r="K17" s="89">
        <v>4</v>
      </c>
      <c r="L17" s="88">
        <v>242984.75</v>
      </c>
      <c r="M17" s="88">
        <v>33300</v>
      </c>
      <c r="N17" s="90">
        <v>44876</v>
      </c>
      <c r="O17" s="91" t="s">
        <v>50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86">
        <v>6</v>
      </c>
      <c r="B18" s="86">
        <v>5</v>
      </c>
      <c r="C18" s="87" t="s">
        <v>803</v>
      </c>
      <c r="D18" s="88">
        <v>11917.8</v>
      </c>
      <c r="E18" s="88">
        <v>15865.41</v>
      </c>
      <c r="F18" s="98">
        <f>(D18-E18)/E18</f>
        <v>-0.24881865643560427</v>
      </c>
      <c r="G18" s="88">
        <v>1732</v>
      </c>
      <c r="H18" s="89">
        <v>44</v>
      </c>
      <c r="I18" s="89">
        <f t="shared" si="0"/>
        <v>39.363636363636367</v>
      </c>
      <c r="J18" s="89">
        <v>10</v>
      </c>
      <c r="K18" s="89">
        <v>3</v>
      </c>
      <c r="L18" s="88">
        <v>72371.66</v>
      </c>
      <c r="M18" s="88">
        <v>11622</v>
      </c>
      <c r="N18" s="90">
        <v>44883</v>
      </c>
      <c r="O18" s="91" t="s">
        <v>50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 t="s">
        <v>34</v>
      </c>
      <c r="C19" s="87" t="s">
        <v>824</v>
      </c>
      <c r="D19" s="88">
        <v>10239.25</v>
      </c>
      <c r="E19" s="89" t="s">
        <v>36</v>
      </c>
      <c r="F19" s="89" t="s">
        <v>36</v>
      </c>
      <c r="G19" s="88">
        <v>1476</v>
      </c>
      <c r="H19" s="89">
        <v>84</v>
      </c>
      <c r="I19" s="89">
        <f t="shared" si="0"/>
        <v>17.571428571428573</v>
      </c>
      <c r="J19" s="89">
        <v>15</v>
      </c>
      <c r="K19" s="89">
        <v>1</v>
      </c>
      <c r="L19" s="88">
        <v>10239.25</v>
      </c>
      <c r="M19" s="88">
        <v>1476</v>
      </c>
      <c r="N19" s="90">
        <v>44897</v>
      </c>
      <c r="O19" s="91" t="s">
        <v>825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s="97" customFormat="1" ht="25.35" customHeight="1">
      <c r="A20" s="86">
        <v>8</v>
      </c>
      <c r="B20" s="86">
        <v>6</v>
      </c>
      <c r="C20" s="87" t="s">
        <v>774</v>
      </c>
      <c r="D20" s="88">
        <v>8054.57</v>
      </c>
      <c r="E20" s="88">
        <v>8941.3700000000008</v>
      </c>
      <c r="F20" s="98">
        <f>(D20-E20)/E20</f>
        <v>-9.9179432234657666E-2</v>
      </c>
      <c r="G20" s="88">
        <v>1529</v>
      </c>
      <c r="H20" s="89">
        <v>67</v>
      </c>
      <c r="I20" s="89">
        <f t="shared" si="0"/>
        <v>22.82089552238806</v>
      </c>
      <c r="J20" s="89">
        <v>11</v>
      </c>
      <c r="K20" s="89">
        <v>5</v>
      </c>
      <c r="L20" s="88">
        <v>169530.58</v>
      </c>
      <c r="M20" s="88">
        <v>33131</v>
      </c>
      <c r="N20" s="90">
        <v>44869</v>
      </c>
      <c r="O20" s="91" t="s">
        <v>39</v>
      </c>
      <c r="P20" s="92"/>
      <c r="Q20" s="93"/>
      <c r="R20" s="94"/>
      <c r="S20" s="94"/>
      <c r="T20" s="93"/>
      <c r="U20" s="93"/>
      <c r="V20" s="93"/>
      <c r="W20" s="95"/>
      <c r="X20" s="95"/>
      <c r="Y20" s="96"/>
      <c r="Z20" s="96"/>
      <c r="AA20" s="93"/>
    </row>
    <row r="21" spans="1:27" s="97" customFormat="1" ht="25.35" customHeight="1">
      <c r="A21" s="86">
        <v>9</v>
      </c>
      <c r="B21" s="86">
        <v>8</v>
      </c>
      <c r="C21" s="87" t="s">
        <v>759</v>
      </c>
      <c r="D21" s="88">
        <v>5024.9800000000105</v>
      </c>
      <c r="E21" s="88">
        <v>6107.5100000000093</v>
      </c>
      <c r="F21" s="98">
        <f>(D21-E21)/E21</f>
        <v>-0.17724571879538423</v>
      </c>
      <c r="G21" s="88">
        <v>781</v>
      </c>
      <c r="H21" s="89">
        <v>15</v>
      </c>
      <c r="I21" s="89">
        <f t="shared" si="0"/>
        <v>52.06666666666667</v>
      </c>
      <c r="J21" s="89">
        <v>4</v>
      </c>
      <c r="K21" s="89">
        <v>7</v>
      </c>
      <c r="L21" s="88">
        <v>170612.85</v>
      </c>
      <c r="M21" s="88">
        <v>26932</v>
      </c>
      <c r="N21" s="90">
        <v>44855</v>
      </c>
      <c r="O21" s="91" t="s">
        <v>119</v>
      </c>
      <c r="P21" s="92"/>
      <c r="Q21" s="93"/>
      <c r="R21" s="94"/>
      <c r="S21" s="94"/>
      <c r="T21" s="93"/>
      <c r="U21" s="93"/>
      <c r="V21" s="93"/>
      <c r="W21" s="95"/>
      <c r="X21" s="95"/>
      <c r="Y21" s="96"/>
      <c r="Z21" s="96"/>
      <c r="AA21" s="93"/>
    </row>
    <row r="22" spans="1:27" customFormat="1" ht="25.35" customHeight="1">
      <c r="A22" s="86">
        <v>10</v>
      </c>
      <c r="B22" s="35">
        <v>7</v>
      </c>
      <c r="C22" s="87" t="s">
        <v>811</v>
      </c>
      <c r="D22" s="88">
        <v>4599.24</v>
      </c>
      <c r="E22" s="88">
        <v>7291.97</v>
      </c>
      <c r="F22" s="98">
        <f>(D22-E22)/E22</f>
        <v>-0.36927332394400969</v>
      </c>
      <c r="G22" s="88">
        <v>700</v>
      </c>
      <c r="H22" s="89">
        <v>34</v>
      </c>
      <c r="I22" s="89">
        <f t="shared" si="0"/>
        <v>20.588235294117649</v>
      </c>
      <c r="J22" s="89">
        <v>9</v>
      </c>
      <c r="K22" s="89">
        <v>2</v>
      </c>
      <c r="L22" s="88">
        <v>16196.7</v>
      </c>
      <c r="M22" s="88">
        <v>2831</v>
      </c>
      <c r="N22" s="90" t="s">
        <v>812</v>
      </c>
      <c r="O22" s="91" t="s">
        <v>48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141941.38999999998</v>
      </c>
      <c r="E23" s="34">
        <v>175038.62</v>
      </c>
      <c r="F23" s="65">
        <f>(D23-E23)/E23</f>
        <v>-0.18908530014690478</v>
      </c>
      <c r="G23" s="34">
        <f>SUM(G13:G22)</f>
        <v>21298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s="97" customFormat="1" ht="25.35" customHeight="1">
      <c r="A25" s="86">
        <v>11</v>
      </c>
      <c r="B25" s="86" t="s">
        <v>34</v>
      </c>
      <c r="C25" s="28" t="s">
        <v>826</v>
      </c>
      <c r="D25" s="41">
        <v>3586.93</v>
      </c>
      <c r="E25" s="39" t="s">
        <v>36</v>
      </c>
      <c r="F25" s="39" t="s">
        <v>36</v>
      </c>
      <c r="G25" s="41">
        <f>10+53+49+612</f>
        <v>724</v>
      </c>
      <c r="H25" s="39">
        <v>20</v>
      </c>
      <c r="I25" s="39">
        <f t="shared" ref="I25:I32" si="1">G25/H25</f>
        <v>36.200000000000003</v>
      </c>
      <c r="J25" s="39">
        <v>7</v>
      </c>
      <c r="K25" s="39">
        <v>1</v>
      </c>
      <c r="L25" s="41">
        <v>3586.93</v>
      </c>
      <c r="M25" s="41">
        <f>10+53+49+612</f>
        <v>724</v>
      </c>
      <c r="N25" s="90">
        <v>44897</v>
      </c>
      <c r="O25" s="91" t="s">
        <v>119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customFormat="1" ht="25.35" customHeight="1">
      <c r="A26" s="86">
        <v>12</v>
      </c>
      <c r="B26" s="35">
        <v>14</v>
      </c>
      <c r="C26" s="87" t="s">
        <v>798</v>
      </c>
      <c r="D26" s="88">
        <v>1870.02</v>
      </c>
      <c r="E26" s="88">
        <v>2913.13</v>
      </c>
      <c r="F26" s="98">
        <f>(D26-E26)/E26</f>
        <v>-0.35807190204350647</v>
      </c>
      <c r="G26" s="88">
        <v>305</v>
      </c>
      <c r="H26" s="89">
        <v>20</v>
      </c>
      <c r="I26" s="89">
        <f t="shared" si="1"/>
        <v>15.25</v>
      </c>
      <c r="J26" s="89">
        <v>5</v>
      </c>
      <c r="K26" s="89">
        <v>3</v>
      </c>
      <c r="L26" s="88">
        <v>14568.17</v>
      </c>
      <c r="M26" s="88">
        <v>2774</v>
      </c>
      <c r="N26" s="90">
        <v>44883</v>
      </c>
      <c r="O26" s="91" t="s">
        <v>799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35">
        <v>9</v>
      </c>
      <c r="C27" s="87" t="s">
        <v>813</v>
      </c>
      <c r="D27" s="88">
        <v>1403.93</v>
      </c>
      <c r="E27" s="88">
        <v>5136.3500000000004</v>
      </c>
      <c r="F27" s="98">
        <f>(D27-E27)/E27</f>
        <v>-0.72666776991443338</v>
      </c>
      <c r="G27" s="88">
        <v>231</v>
      </c>
      <c r="H27" s="89">
        <v>15</v>
      </c>
      <c r="I27" s="89">
        <f t="shared" si="1"/>
        <v>15.4</v>
      </c>
      <c r="J27" s="89">
        <v>7</v>
      </c>
      <c r="K27" s="89">
        <v>2</v>
      </c>
      <c r="L27" s="88">
        <v>10600.76</v>
      </c>
      <c r="M27" s="88">
        <v>1968</v>
      </c>
      <c r="N27" s="90" t="s">
        <v>812</v>
      </c>
      <c r="O27" s="91" t="s">
        <v>45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s="97" customFormat="1" ht="25.35" customHeight="1">
      <c r="A28" s="86">
        <v>14</v>
      </c>
      <c r="B28" s="86">
        <v>12</v>
      </c>
      <c r="C28" s="28" t="s">
        <v>797</v>
      </c>
      <c r="D28" s="39">
        <v>1105.72</v>
      </c>
      <c r="E28" s="39">
        <v>2495.52</v>
      </c>
      <c r="F28" s="45">
        <f>(D28-E28)/E28</f>
        <v>-0.55691799705071487</v>
      </c>
      <c r="G28" s="41">
        <v>222</v>
      </c>
      <c r="H28" s="39">
        <v>10</v>
      </c>
      <c r="I28" s="39">
        <f t="shared" si="1"/>
        <v>22.2</v>
      </c>
      <c r="J28" s="39">
        <v>7</v>
      </c>
      <c r="K28" s="39">
        <v>3</v>
      </c>
      <c r="L28" s="41">
        <v>5670.76</v>
      </c>
      <c r="M28" s="41">
        <v>1170</v>
      </c>
      <c r="N28" s="78">
        <v>44883</v>
      </c>
      <c r="O28" s="36" t="s">
        <v>81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4.75" customHeight="1">
      <c r="A29" s="86">
        <v>15</v>
      </c>
      <c r="B29" s="89" t="s">
        <v>36</v>
      </c>
      <c r="C29" s="87" t="s">
        <v>680</v>
      </c>
      <c r="D29" s="88">
        <v>938</v>
      </c>
      <c r="E29" s="89" t="s">
        <v>36</v>
      </c>
      <c r="F29" s="89" t="s">
        <v>36</v>
      </c>
      <c r="G29" s="88">
        <v>175</v>
      </c>
      <c r="H29" s="89">
        <v>2</v>
      </c>
      <c r="I29" s="89">
        <f t="shared" si="1"/>
        <v>87.5</v>
      </c>
      <c r="J29" s="89">
        <v>2</v>
      </c>
      <c r="K29" s="89" t="s">
        <v>36</v>
      </c>
      <c r="L29" s="88">
        <v>644211.82999999996</v>
      </c>
      <c r="M29" s="88">
        <v>99030</v>
      </c>
      <c r="N29" s="90">
        <v>44792</v>
      </c>
      <c r="O29" s="91" t="s">
        <v>39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86" t="s">
        <v>34</v>
      </c>
      <c r="C30" s="28" t="s">
        <v>822</v>
      </c>
      <c r="D30" s="41">
        <v>921.96</v>
      </c>
      <c r="E30" s="39" t="s">
        <v>36</v>
      </c>
      <c r="F30" s="39" t="s">
        <v>36</v>
      </c>
      <c r="G30" s="41">
        <v>175</v>
      </c>
      <c r="H30" s="39">
        <v>12</v>
      </c>
      <c r="I30" s="39">
        <f t="shared" si="1"/>
        <v>14.583333333333334</v>
      </c>
      <c r="J30" s="39">
        <v>4</v>
      </c>
      <c r="K30" s="39">
        <v>1</v>
      </c>
      <c r="L30" s="41">
        <v>921.96</v>
      </c>
      <c r="M30" s="41">
        <v>175</v>
      </c>
      <c r="N30" s="78">
        <v>44897</v>
      </c>
      <c r="O30" s="36" t="s">
        <v>190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35">
        <v>16</v>
      </c>
      <c r="C31" s="28" t="s">
        <v>788</v>
      </c>
      <c r="D31" s="41">
        <v>882.41</v>
      </c>
      <c r="E31" s="41">
        <v>1762.36</v>
      </c>
      <c r="F31" s="45">
        <f>(D31-E31)/E31</f>
        <v>-0.49930207222133954</v>
      </c>
      <c r="G31" s="41">
        <v>166</v>
      </c>
      <c r="H31" s="39">
        <v>20</v>
      </c>
      <c r="I31" s="39">
        <f t="shared" si="1"/>
        <v>8.3000000000000007</v>
      </c>
      <c r="J31" s="39">
        <v>5</v>
      </c>
      <c r="K31" s="39">
        <v>4</v>
      </c>
      <c r="L31" s="41">
        <v>28768.91</v>
      </c>
      <c r="M31" s="41">
        <v>5590</v>
      </c>
      <c r="N31" s="78">
        <v>44876</v>
      </c>
      <c r="O31" s="36" t="s">
        <v>789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86">
        <v>18</v>
      </c>
      <c r="B32" s="35">
        <v>11</v>
      </c>
      <c r="C32" s="87" t="s">
        <v>802</v>
      </c>
      <c r="D32" s="88">
        <v>776.4</v>
      </c>
      <c r="E32" s="88">
        <v>2794.6</v>
      </c>
      <c r="F32" s="98">
        <f>(D32-E32)/E32</f>
        <v>-0.72217848708222998</v>
      </c>
      <c r="G32" s="88">
        <v>117</v>
      </c>
      <c r="H32" s="89">
        <v>6</v>
      </c>
      <c r="I32" s="89">
        <f t="shared" si="1"/>
        <v>19.5</v>
      </c>
      <c r="J32" s="89">
        <v>1</v>
      </c>
      <c r="K32" s="89">
        <v>3</v>
      </c>
      <c r="L32" s="88">
        <v>14404.84</v>
      </c>
      <c r="M32" s="88">
        <v>2345</v>
      </c>
      <c r="N32" s="90">
        <v>44883</v>
      </c>
      <c r="O32" s="91" t="s">
        <v>50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86">
        <v>19</v>
      </c>
      <c r="B33" s="35">
        <v>10</v>
      </c>
      <c r="C33" s="28" t="s">
        <v>808</v>
      </c>
      <c r="D33" s="41">
        <v>639</v>
      </c>
      <c r="E33" s="41">
        <v>3109</v>
      </c>
      <c r="F33" s="45">
        <f>(D33-E33)/E33</f>
        <v>-0.79446767449340627</v>
      </c>
      <c r="G33" s="41">
        <v>116</v>
      </c>
      <c r="H33" s="39" t="s">
        <v>36</v>
      </c>
      <c r="I33" s="39" t="s">
        <v>36</v>
      </c>
      <c r="J33" s="39">
        <v>6</v>
      </c>
      <c r="K33" s="39">
        <v>2</v>
      </c>
      <c r="L33" s="41">
        <v>5595</v>
      </c>
      <c r="M33" s="41">
        <v>1059</v>
      </c>
      <c r="N33" s="78">
        <v>44890</v>
      </c>
      <c r="O33" s="36" t="s">
        <v>65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35">
        <v>13</v>
      </c>
      <c r="C34" s="87" t="s">
        <v>773</v>
      </c>
      <c r="D34" s="88">
        <v>552.04999999999995</v>
      </c>
      <c r="E34" s="88">
        <v>2485.2199999999998</v>
      </c>
      <c r="F34" s="98">
        <f>(D34-E34)/E34</f>
        <v>-0.77786674821544977</v>
      </c>
      <c r="G34" s="88">
        <v>86</v>
      </c>
      <c r="H34" s="89">
        <v>7</v>
      </c>
      <c r="I34" s="89">
        <f>G34/H34</f>
        <v>12.285714285714286</v>
      </c>
      <c r="J34" s="89">
        <v>5</v>
      </c>
      <c r="K34" s="89">
        <v>5</v>
      </c>
      <c r="L34" s="88">
        <v>103201.39</v>
      </c>
      <c r="M34" s="88">
        <v>15958</v>
      </c>
      <c r="N34" s="90">
        <v>44869</v>
      </c>
      <c r="O34" s="91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154617.80999999994</v>
      </c>
      <c r="E35" s="34">
        <v>192213.27999999997</v>
      </c>
      <c r="F35" s="65">
        <f>(D35-E35)/E35</f>
        <v>-0.19559246894907592</v>
      </c>
      <c r="G35" s="34">
        <f>SUM(G23:G34)</f>
        <v>23615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86">
        <v>21</v>
      </c>
      <c r="B37" s="86">
        <v>19</v>
      </c>
      <c r="C37" s="87" t="s">
        <v>654</v>
      </c>
      <c r="D37" s="88">
        <v>438.28</v>
      </c>
      <c r="E37" s="88">
        <v>465.4</v>
      </c>
      <c r="F37" s="98">
        <f>(D37-E37)/E37</f>
        <v>-5.8272453803180073E-2</v>
      </c>
      <c r="G37" s="88">
        <v>80</v>
      </c>
      <c r="H37" s="89">
        <v>3</v>
      </c>
      <c r="I37" s="89">
        <f>G37/H37</f>
        <v>26.666666666666668</v>
      </c>
      <c r="J37" s="89">
        <v>1</v>
      </c>
      <c r="K37" s="89">
        <v>19</v>
      </c>
      <c r="L37" s="88">
        <v>320659.32</v>
      </c>
      <c r="M37" s="88">
        <v>68322</v>
      </c>
      <c r="N37" s="90">
        <v>44771</v>
      </c>
      <c r="O37" s="91" t="s">
        <v>45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 t="s">
        <v>34</v>
      </c>
      <c r="C38" s="87" t="s">
        <v>827</v>
      </c>
      <c r="D38" s="88">
        <v>418</v>
      </c>
      <c r="E38" s="39" t="s">
        <v>36</v>
      </c>
      <c r="F38" s="39" t="s">
        <v>36</v>
      </c>
      <c r="G38" s="88">
        <v>77</v>
      </c>
      <c r="H38" s="39" t="s">
        <v>36</v>
      </c>
      <c r="I38" s="39" t="s">
        <v>36</v>
      </c>
      <c r="J38" s="89">
        <v>12</v>
      </c>
      <c r="K38" s="89">
        <v>1</v>
      </c>
      <c r="L38" s="88">
        <v>418</v>
      </c>
      <c r="M38" s="88">
        <v>77</v>
      </c>
      <c r="N38" s="90">
        <v>44897</v>
      </c>
      <c r="O38" s="91" t="s">
        <v>828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86">
        <v>15</v>
      </c>
      <c r="C39" s="87" t="s">
        <v>816</v>
      </c>
      <c r="D39" s="88">
        <v>371</v>
      </c>
      <c r="E39" s="88">
        <v>2168.15</v>
      </c>
      <c r="F39" s="98">
        <f>(D39-E39)/E39</f>
        <v>-0.82888637778751473</v>
      </c>
      <c r="G39" s="88">
        <v>64</v>
      </c>
      <c r="H39" s="89">
        <v>3</v>
      </c>
      <c r="I39" s="89">
        <f>G39/H39</f>
        <v>21.333333333333332</v>
      </c>
      <c r="J39" s="89">
        <v>3</v>
      </c>
      <c r="K39" s="89">
        <v>2</v>
      </c>
      <c r="L39" s="88">
        <v>3161.65</v>
      </c>
      <c r="M39" s="88">
        <v>599</v>
      </c>
      <c r="N39" s="90">
        <v>44890</v>
      </c>
      <c r="O39" s="91" t="s">
        <v>119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 t="s">
        <v>34</v>
      </c>
      <c r="C40" s="28" t="s">
        <v>821</v>
      </c>
      <c r="D40" s="39">
        <v>280.5</v>
      </c>
      <c r="E40" s="39" t="s">
        <v>36</v>
      </c>
      <c r="F40" s="39" t="s">
        <v>36</v>
      </c>
      <c r="G40" s="41">
        <v>55</v>
      </c>
      <c r="H40" s="39">
        <v>10</v>
      </c>
      <c r="I40" s="39">
        <f>G40/H40</f>
        <v>5.5</v>
      </c>
      <c r="J40" s="39">
        <v>6</v>
      </c>
      <c r="K40" s="39">
        <v>1</v>
      </c>
      <c r="L40" s="39">
        <v>280.5</v>
      </c>
      <c r="M40" s="41">
        <v>55</v>
      </c>
      <c r="N40" s="78">
        <v>44897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21</v>
      </c>
      <c r="C41" s="87" t="s">
        <v>731</v>
      </c>
      <c r="D41" s="88">
        <v>131.6</v>
      </c>
      <c r="E41" s="88">
        <v>291.5</v>
      </c>
      <c r="F41" s="98">
        <f>(D41-E41)/E41</f>
        <v>-0.5485420240137221</v>
      </c>
      <c r="G41" s="88">
        <v>35</v>
      </c>
      <c r="H41" s="89">
        <v>2</v>
      </c>
      <c r="I41" s="89">
        <f>G41/H41</f>
        <v>17.5</v>
      </c>
      <c r="J41" s="89">
        <v>2</v>
      </c>
      <c r="K41" s="89">
        <v>10</v>
      </c>
      <c r="L41" s="88">
        <v>173089.21</v>
      </c>
      <c r="M41" s="88">
        <v>29198</v>
      </c>
      <c r="N41" s="90">
        <v>44834</v>
      </c>
      <c r="O41" s="91" t="s">
        <v>539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86">
        <v>20</v>
      </c>
      <c r="C42" s="87" t="s">
        <v>750</v>
      </c>
      <c r="D42" s="88">
        <v>114</v>
      </c>
      <c r="E42" s="88">
        <v>358.92</v>
      </c>
      <c r="F42" s="98">
        <f>(D42-E42)/E42</f>
        <v>-0.68238047475760621</v>
      </c>
      <c r="G42" s="88">
        <v>38</v>
      </c>
      <c r="H42" s="89">
        <v>1</v>
      </c>
      <c r="I42" s="89">
        <f>G42/H42</f>
        <v>38</v>
      </c>
      <c r="J42" s="89">
        <v>1</v>
      </c>
      <c r="K42" s="89">
        <v>7</v>
      </c>
      <c r="L42" s="88">
        <v>83685.179999999993</v>
      </c>
      <c r="M42" s="88">
        <v>16839</v>
      </c>
      <c r="N42" s="90">
        <v>44855</v>
      </c>
      <c r="O42" s="91" t="s">
        <v>48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ht="25.35" customHeight="1">
      <c r="A43" s="14"/>
      <c r="B43" s="14"/>
      <c r="C43" s="27" t="s">
        <v>174</v>
      </c>
      <c r="D43" s="34">
        <f>SUM(D35:D42)</f>
        <v>156371.18999999994</v>
      </c>
      <c r="E43" s="34">
        <v>193347.07999999996</v>
      </c>
      <c r="F43" s="65">
        <f t="shared" ref="F43" si="2">(D43-E43)/E43</f>
        <v>-0.1912410055533294</v>
      </c>
      <c r="G43" s="34">
        <f>SUM(G35:G42)</f>
        <v>23964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6766-BC28-4E5B-80F2-21A01913F734}">
  <dimension ref="A1:X75"/>
  <sheetViews>
    <sheetView topLeftCell="A25" zoomScale="60" zoomScaleNormal="60" workbookViewId="0">
      <selection activeCell="D35" sqref="D35:D41"/>
    </sheetView>
  </sheetViews>
  <sheetFormatPr defaultRowHeight="14.4"/>
  <cols>
    <col min="1" max="1" width="4.109375" customWidth="1"/>
    <col min="2" max="2" width="5.88671875" customWidth="1"/>
    <col min="3" max="3" width="29.44140625" customWidth="1"/>
    <col min="4" max="4" width="13.44140625" customWidth="1"/>
    <col min="5" max="5" width="14" customWidth="1"/>
    <col min="6" max="6" width="15.44140625" customWidth="1"/>
    <col min="7" max="7" width="12.44140625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</cols>
  <sheetData>
    <row r="1" spans="1:24" ht="19.8">
      <c r="A1" s="1"/>
      <c r="B1" s="1"/>
      <c r="C1" s="1"/>
      <c r="D1" s="132"/>
      <c r="E1" s="2" t="s">
        <v>1025</v>
      </c>
      <c r="F1" s="133"/>
      <c r="G1" s="2"/>
      <c r="H1" s="2"/>
      <c r="I1" s="2"/>
      <c r="J1" s="1"/>
      <c r="K1" s="1"/>
      <c r="L1" s="1"/>
      <c r="M1" s="1"/>
      <c r="N1" s="1"/>
      <c r="O1" s="1"/>
    </row>
    <row r="2" spans="1:24" ht="19.8">
      <c r="A2" s="1"/>
      <c r="B2" s="1"/>
      <c r="C2" s="1"/>
      <c r="D2" s="1"/>
      <c r="E2" s="2" t="s">
        <v>1024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4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4" s="1" customFormat="1" ht="15" customHeight="1">
      <c r="A5" s="134"/>
      <c r="B5" s="135"/>
      <c r="C5" s="136" t="s">
        <v>946</v>
      </c>
      <c r="D5" s="3"/>
      <c r="E5" s="137"/>
      <c r="F5" s="136" t="s">
        <v>946</v>
      </c>
      <c r="G5" s="3"/>
      <c r="H5" s="136" t="s">
        <v>946</v>
      </c>
      <c r="I5" s="74" t="s">
        <v>946</v>
      </c>
      <c r="J5" s="138" t="s">
        <v>946</v>
      </c>
      <c r="K5" s="138" t="s">
        <v>946</v>
      </c>
      <c r="L5" s="74" t="s">
        <v>946</v>
      </c>
      <c r="M5" s="136" t="s">
        <v>946</v>
      </c>
      <c r="N5" s="139" t="s">
        <v>946</v>
      </c>
      <c r="O5" s="136" t="s">
        <v>946</v>
      </c>
      <c r="Q5" s="26"/>
      <c r="X5" s="140"/>
    </row>
    <row r="6" spans="1:24" s="1" customFormat="1">
      <c r="A6" s="141"/>
      <c r="B6" s="142"/>
      <c r="C6" s="75" t="s">
        <v>2</v>
      </c>
      <c r="D6" s="4" t="s">
        <v>1026</v>
      </c>
      <c r="E6" s="4" t="s">
        <v>1016</v>
      </c>
      <c r="F6" s="75" t="s">
        <v>3</v>
      </c>
      <c r="G6" s="4" t="s">
        <v>1026</v>
      </c>
      <c r="H6" s="75" t="s">
        <v>4</v>
      </c>
      <c r="I6" s="75" t="s">
        <v>5</v>
      </c>
      <c r="J6" s="143" t="s">
        <v>6</v>
      </c>
      <c r="K6" s="143" t="s">
        <v>1000</v>
      </c>
      <c r="L6" s="75" t="s">
        <v>1001</v>
      </c>
      <c r="M6" s="75" t="s">
        <v>1002</v>
      </c>
      <c r="N6" s="144" t="s">
        <v>1003</v>
      </c>
      <c r="O6" s="75" t="s">
        <v>11</v>
      </c>
      <c r="X6" s="140"/>
    </row>
    <row r="7" spans="1:24" s="1" customFormat="1">
      <c r="A7" s="141"/>
      <c r="B7" s="142"/>
      <c r="C7" s="145"/>
      <c r="D7" s="4" t="s">
        <v>1004</v>
      </c>
      <c r="E7" s="146" t="s">
        <v>1004</v>
      </c>
      <c r="F7" s="145"/>
      <c r="G7" s="4" t="s">
        <v>15</v>
      </c>
      <c r="H7" s="145"/>
      <c r="I7" s="145"/>
      <c r="J7" s="147"/>
      <c r="K7" s="143" t="s">
        <v>1005</v>
      </c>
      <c r="L7" s="75" t="s">
        <v>1004</v>
      </c>
      <c r="M7" s="75" t="s">
        <v>15</v>
      </c>
      <c r="N7" s="144" t="s">
        <v>1006</v>
      </c>
      <c r="O7" s="145"/>
      <c r="X7" s="140"/>
    </row>
    <row r="8" spans="1:24" s="1" customFormat="1" ht="15" thickBot="1">
      <c r="A8" s="141"/>
      <c r="B8" s="142"/>
      <c r="C8" s="145"/>
      <c r="D8" s="4" t="s">
        <v>946</v>
      </c>
      <c r="E8" s="146" t="s">
        <v>946</v>
      </c>
      <c r="F8" s="145"/>
      <c r="G8" s="4" t="s">
        <v>946</v>
      </c>
      <c r="H8" s="145"/>
      <c r="I8" s="145"/>
      <c r="J8" s="147"/>
      <c r="K8" s="147"/>
      <c r="L8" s="75" t="s">
        <v>946</v>
      </c>
      <c r="M8" s="75"/>
      <c r="N8" s="144"/>
      <c r="O8" s="145"/>
      <c r="X8" s="140"/>
    </row>
    <row r="9" spans="1:24" s="1" customFormat="1" ht="15" customHeight="1">
      <c r="A9" s="134"/>
      <c r="B9" s="135"/>
      <c r="C9" s="136" t="s">
        <v>946</v>
      </c>
      <c r="D9" s="3"/>
      <c r="E9" s="137"/>
      <c r="F9" s="136" t="s">
        <v>946</v>
      </c>
      <c r="G9" s="3"/>
      <c r="H9" s="136" t="s">
        <v>946</v>
      </c>
      <c r="I9" s="74" t="s">
        <v>946</v>
      </c>
      <c r="J9" s="138" t="s">
        <v>946</v>
      </c>
      <c r="K9" s="138" t="s">
        <v>946</v>
      </c>
      <c r="L9" s="74" t="s">
        <v>946</v>
      </c>
      <c r="M9" s="136" t="s">
        <v>946</v>
      </c>
      <c r="N9" s="139" t="s">
        <v>946</v>
      </c>
      <c r="O9" s="136" t="s">
        <v>946</v>
      </c>
      <c r="Q9" s="26"/>
      <c r="X9" s="140"/>
    </row>
    <row r="10" spans="1:24" s="1" customFormat="1" ht="21.6">
      <c r="A10" s="141"/>
      <c r="B10" s="142"/>
      <c r="C10" s="75" t="s">
        <v>17</v>
      </c>
      <c r="D10" s="4" t="s">
        <v>1027</v>
      </c>
      <c r="E10" s="4" t="s">
        <v>1017</v>
      </c>
      <c r="F10" s="75" t="s">
        <v>18</v>
      </c>
      <c r="G10" s="4" t="s">
        <v>1027</v>
      </c>
      <c r="H10" s="75" t="s">
        <v>1007</v>
      </c>
      <c r="I10" s="75" t="s">
        <v>1008</v>
      </c>
      <c r="J10" s="143" t="s">
        <v>1009</v>
      </c>
      <c r="K10" s="143" t="s">
        <v>22</v>
      </c>
      <c r="L10" s="75" t="s">
        <v>1010</v>
      </c>
      <c r="M10" s="75" t="s">
        <v>1011</v>
      </c>
      <c r="N10" s="144" t="s">
        <v>25</v>
      </c>
      <c r="O10" s="75" t="s">
        <v>1012</v>
      </c>
      <c r="X10" s="140"/>
    </row>
    <row r="11" spans="1:24" s="1" customFormat="1">
      <c r="A11" s="141"/>
      <c r="B11" s="142"/>
      <c r="C11" s="145"/>
      <c r="D11" s="4" t="s">
        <v>1013</v>
      </c>
      <c r="E11" s="146" t="s">
        <v>1013</v>
      </c>
      <c r="F11" s="145"/>
      <c r="G11" s="4" t="s">
        <v>1014</v>
      </c>
      <c r="H11" s="145"/>
      <c r="I11" s="75" t="s">
        <v>1015</v>
      </c>
      <c r="J11" s="147"/>
      <c r="K11" s="143" t="s">
        <v>30</v>
      </c>
      <c r="L11" s="75" t="s">
        <v>1013</v>
      </c>
      <c r="M11" s="75" t="s">
        <v>1014</v>
      </c>
      <c r="N11" s="144" t="s">
        <v>33</v>
      </c>
      <c r="O11" s="145"/>
      <c r="X11" s="140"/>
    </row>
    <row r="12" spans="1:24" s="1" customFormat="1" ht="15" thickBot="1">
      <c r="A12" s="148"/>
      <c r="B12" s="149"/>
      <c r="C12" s="150"/>
      <c r="D12" s="5" t="s">
        <v>946</v>
      </c>
      <c r="E12" s="151" t="s">
        <v>946</v>
      </c>
      <c r="F12" s="150"/>
      <c r="G12" s="5" t="s">
        <v>946</v>
      </c>
      <c r="H12" s="150"/>
      <c r="I12" s="150" t="s">
        <v>946</v>
      </c>
      <c r="J12" s="152"/>
      <c r="K12" s="152"/>
      <c r="L12" s="76" t="s">
        <v>946</v>
      </c>
      <c r="M12" s="76" t="s">
        <v>946</v>
      </c>
      <c r="N12" s="153"/>
      <c r="O12" s="150"/>
      <c r="X12" s="140"/>
    </row>
    <row r="13" spans="1:24" ht="25.5" customHeight="1">
      <c r="A13" s="35">
        <v>1</v>
      </c>
      <c r="B13" s="35">
        <v>1</v>
      </c>
      <c r="C13" s="28" t="s">
        <v>1022</v>
      </c>
      <c r="D13" s="41">
        <v>63506.63</v>
      </c>
      <c r="E13" s="41">
        <v>88923.03</v>
      </c>
      <c r="F13" s="45">
        <f>(D13-E13)/E13</f>
        <v>-0.28582471829851053</v>
      </c>
      <c r="G13" s="41">
        <v>7779</v>
      </c>
      <c r="H13" s="39">
        <v>103</v>
      </c>
      <c r="I13" s="39">
        <f>G13/H13</f>
        <v>75.524271844660191</v>
      </c>
      <c r="J13" s="39">
        <v>13</v>
      </c>
      <c r="K13" s="39">
        <v>2</v>
      </c>
      <c r="L13" s="41">
        <v>208397.24</v>
      </c>
      <c r="M13" s="41">
        <v>28682</v>
      </c>
      <c r="N13" s="78">
        <v>45009</v>
      </c>
      <c r="O13" s="36" t="s">
        <v>48</v>
      </c>
      <c r="S13" s="125"/>
      <c r="T13" s="80"/>
    </row>
    <row r="14" spans="1:24" ht="25.5" customHeight="1">
      <c r="A14" s="35">
        <v>2</v>
      </c>
      <c r="B14" s="35" t="s">
        <v>34</v>
      </c>
      <c r="C14" s="28" t="s">
        <v>1043</v>
      </c>
      <c r="D14" s="41">
        <v>25512.01</v>
      </c>
      <c r="E14" s="39" t="s">
        <v>36</v>
      </c>
      <c r="F14" s="39" t="s">
        <v>36</v>
      </c>
      <c r="G14" s="41">
        <v>3577</v>
      </c>
      <c r="H14" s="154">
        <v>107</v>
      </c>
      <c r="I14" s="39">
        <f t="shared" ref="I14:I22" si="0">G14/H14</f>
        <v>33.429906542056074</v>
      </c>
      <c r="J14" s="154">
        <v>15</v>
      </c>
      <c r="K14" s="89">
        <v>1</v>
      </c>
      <c r="L14" s="41">
        <v>26633.23</v>
      </c>
      <c r="M14" s="41">
        <v>3729</v>
      </c>
      <c r="N14" s="78">
        <v>45016</v>
      </c>
      <c r="O14" s="36" t="s">
        <v>825</v>
      </c>
      <c r="Q14" s="125"/>
      <c r="R14" s="80"/>
      <c r="S14" s="125"/>
      <c r="T14" s="80"/>
      <c r="U14" s="125"/>
      <c r="V14" s="125"/>
      <c r="W14" s="80"/>
    </row>
    <row r="15" spans="1:24" ht="25.5" customHeight="1">
      <c r="A15" s="35">
        <v>3</v>
      </c>
      <c r="B15" s="35" t="s">
        <v>34</v>
      </c>
      <c r="C15" s="28" t="s">
        <v>1040</v>
      </c>
      <c r="D15" s="41">
        <v>22945.37</v>
      </c>
      <c r="E15" s="39" t="s">
        <v>36</v>
      </c>
      <c r="F15" s="39" t="s">
        <v>36</v>
      </c>
      <c r="G15" s="41">
        <v>4483</v>
      </c>
      <c r="H15" s="154">
        <v>95</v>
      </c>
      <c r="I15" s="39">
        <f t="shared" si="0"/>
        <v>47.189473684210526</v>
      </c>
      <c r="J15" s="154">
        <v>14</v>
      </c>
      <c r="K15" s="154">
        <v>1</v>
      </c>
      <c r="L15" s="41">
        <v>22945.37</v>
      </c>
      <c r="M15" s="41">
        <v>4483</v>
      </c>
      <c r="N15" s="78">
        <v>45016</v>
      </c>
      <c r="O15" s="36" t="s">
        <v>789</v>
      </c>
      <c r="Q15" s="125"/>
      <c r="R15" s="80"/>
      <c r="S15" s="125"/>
      <c r="T15" s="80"/>
      <c r="U15" s="125"/>
      <c r="V15" s="125"/>
      <c r="W15" s="80"/>
    </row>
    <row r="16" spans="1:24" ht="25.5" customHeight="1">
      <c r="A16" s="35">
        <v>4</v>
      </c>
      <c r="B16" s="35" t="s">
        <v>34</v>
      </c>
      <c r="C16" s="28" t="s">
        <v>1041</v>
      </c>
      <c r="D16" s="41">
        <v>16446.009999999998</v>
      </c>
      <c r="E16" s="39" t="s">
        <v>36</v>
      </c>
      <c r="F16" s="39" t="s">
        <v>36</v>
      </c>
      <c r="G16" s="41">
        <v>2391</v>
      </c>
      <c r="H16" s="154">
        <v>71</v>
      </c>
      <c r="I16" s="39">
        <f t="shared" si="0"/>
        <v>33.676056338028168</v>
      </c>
      <c r="J16" s="154">
        <v>13</v>
      </c>
      <c r="K16" s="89">
        <v>1</v>
      </c>
      <c r="L16" s="41">
        <v>17538.09</v>
      </c>
      <c r="M16" s="41">
        <v>2572</v>
      </c>
      <c r="N16" s="78">
        <v>45016</v>
      </c>
      <c r="O16" s="36" t="s">
        <v>39</v>
      </c>
      <c r="Q16" s="125"/>
      <c r="R16" s="80"/>
      <c r="S16" s="125"/>
      <c r="T16" s="80"/>
      <c r="U16" s="125"/>
      <c r="V16" s="125"/>
      <c r="W16" s="80"/>
    </row>
    <row r="17" spans="1:24" ht="25.5" customHeight="1">
      <c r="A17" s="35">
        <v>5</v>
      </c>
      <c r="B17" s="86" t="s">
        <v>34</v>
      </c>
      <c r="C17" s="87" t="s">
        <v>991</v>
      </c>
      <c r="D17" s="88">
        <v>12724.55</v>
      </c>
      <c r="E17" s="89" t="s">
        <v>36</v>
      </c>
      <c r="F17" s="89" t="s">
        <v>36</v>
      </c>
      <c r="G17" s="88">
        <v>1836</v>
      </c>
      <c r="H17" s="131">
        <v>25</v>
      </c>
      <c r="I17" s="39">
        <f t="shared" si="0"/>
        <v>73.44</v>
      </c>
      <c r="J17" s="131" t="s">
        <v>36</v>
      </c>
      <c r="K17" s="89">
        <v>2</v>
      </c>
      <c r="L17" s="88">
        <v>37354</v>
      </c>
      <c r="M17" s="88">
        <v>4447</v>
      </c>
      <c r="N17" s="90" t="s">
        <v>1029</v>
      </c>
      <c r="O17" s="91" t="s">
        <v>539</v>
      </c>
      <c r="Q17" s="125"/>
      <c r="R17" s="80"/>
      <c r="S17" s="125"/>
      <c r="T17" s="80"/>
      <c r="U17" s="125"/>
      <c r="V17" s="125"/>
      <c r="W17" s="80"/>
    </row>
    <row r="18" spans="1:24" ht="25.95" customHeight="1">
      <c r="A18" s="35">
        <v>6</v>
      </c>
      <c r="B18" s="35">
        <v>5</v>
      </c>
      <c r="C18" s="28" t="s">
        <v>924</v>
      </c>
      <c r="D18" s="41">
        <v>11794.32</v>
      </c>
      <c r="E18" s="41">
        <v>9489.94</v>
      </c>
      <c r="F18" s="45">
        <f>(D18-E18)/E18</f>
        <v>0.24282345304606764</v>
      </c>
      <c r="G18" s="41">
        <v>2204</v>
      </c>
      <c r="H18" s="39">
        <v>47</v>
      </c>
      <c r="I18" s="39">
        <f t="shared" si="0"/>
        <v>46.893617021276597</v>
      </c>
      <c r="J18" s="39">
        <v>10</v>
      </c>
      <c r="K18" s="39">
        <v>9</v>
      </c>
      <c r="L18" s="41">
        <v>311847.39</v>
      </c>
      <c r="M18" s="41">
        <v>61652</v>
      </c>
      <c r="N18" s="78">
        <v>44960</v>
      </c>
      <c r="O18" s="36" t="s">
        <v>45</v>
      </c>
      <c r="Q18" s="125"/>
      <c r="R18" s="80"/>
      <c r="S18" s="125"/>
      <c r="T18" s="80"/>
      <c r="U18" s="125"/>
      <c r="V18" s="125"/>
      <c r="W18" s="80"/>
    </row>
    <row r="19" spans="1:24" ht="25.5" customHeight="1">
      <c r="A19" s="35">
        <v>7</v>
      </c>
      <c r="B19" s="35">
        <v>2</v>
      </c>
      <c r="C19" s="28" t="s">
        <v>968</v>
      </c>
      <c r="D19" s="41">
        <v>10534.669999999998</v>
      </c>
      <c r="E19" s="41">
        <v>15251.22</v>
      </c>
      <c r="F19" s="45">
        <f>(D19-E19)/E19</f>
        <v>-0.30925722663498406</v>
      </c>
      <c r="G19" s="41">
        <v>1494</v>
      </c>
      <c r="H19" s="154">
        <v>44</v>
      </c>
      <c r="I19" s="39">
        <f t="shared" si="0"/>
        <v>33.954545454545453</v>
      </c>
      <c r="J19" s="154">
        <v>8</v>
      </c>
      <c r="K19" s="39">
        <v>5</v>
      </c>
      <c r="L19" s="41">
        <v>218319.62000000002</v>
      </c>
      <c r="M19" s="41">
        <v>34248</v>
      </c>
      <c r="N19" s="78">
        <v>44988</v>
      </c>
      <c r="O19" s="36" t="s">
        <v>969</v>
      </c>
      <c r="Q19" s="125"/>
      <c r="R19" s="80"/>
      <c r="S19" s="125"/>
      <c r="T19" s="80"/>
      <c r="U19" s="125"/>
      <c r="V19" s="125"/>
      <c r="W19" s="80"/>
    </row>
    <row r="20" spans="1:24" ht="25.5" customHeight="1">
      <c r="A20" s="35">
        <v>8</v>
      </c>
      <c r="B20" s="35">
        <v>3</v>
      </c>
      <c r="C20" s="28" t="s">
        <v>997</v>
      </c>
      <c r="D20" s="41">
        <v>10188.77</v>
      </c>
      <c r="E20" s="41">
        <v>15217.78</v>
      </c>
      <c r="F20" s="45">
        <f>(D20-E20)/E20</f>
        <v>-0.33046935886837631</v>
      </c>
      <c r="G20" s="41">
        <v>1837</v>
      </c>
      <c r="H20" s="39">
        <v>57</v>
      </c>
      <c r="I20" s="39">
        <f t="shared" si="0"/>
        <v>32.228070175438596</v>
      </c>
      <c r="J20" s="39">
        <v>11</v>
      </c>
      <c r="K20" s="39">
        <v>3</v>
      </c>
      <c r="L20" s="41">
        <v>55832.77</v>
      </c>
      <c r="M20" s="41">
        <v>9962</v>
      </c>
      <c r="N20" s="78">
        <v>45002</v>
      </c>
      <c r="O20" s="36" t="s">
        <v>48</v>
      </c>
      <c r="Q20" s="125"/>
      <c r="R20" s="80"/>
      <c r="S20" s="125"/>
      <c r="T20" s="80"/>
      <c r="U20" s="125"/>
      <c r="V20" s="125"/>
      <c r="W20" s="80"/>
    </row>
    <row r="21" spans="1:24" ht="25.5" customHeight="1">
      <c r="A21" s="35">
        <v>9</v>
      </c>
      <c r="B21" s="86" t="s">
        <v>34</v>
      </c>
      <c r="C21" s="87" t="s">
        <v>988</v>
      </c>
      <c r="D21" s="88">
        <v>9355.26</v>
      </c>
      <c r="E21" s="89" t="s">
        <v>36</v>
      </c>
      <c r="F21" s="89" t="s">
        <v>36</v>
      </c>
      <c r="G21" s="88">
        <v>1356</v>
      </c>
      <c r="H21" s="131">
        <v>36</v>
      </c>
      <c r="I21" s="39">
        <f t="shared" si="0"/>
        <v>37.666666666666664</v>
      </c>
      <c r="J21" s="131" t="s">
        <v>36</v>
      </c>
      <c r="K21" s="89">
        <v>2</v>
      </c>
      <c r="L21" s="88">
        <v>31034</v>
      </c>
      <c r="M21" s="88">
        <v>2868</v>
      </c>
      <c r="N21" s="90" t="s">
        <v>1029</v>
      </c>
      <c r="O21" s="91" t="s">
        <v>539</v>
      </c>
      <c r="Q21" s="125"/>
      <c r="R21" s="80"/>
      <c r="S21" s="125"/>
      <c r="T21" s="80"/>
      <c r="U21" s="125"/>
      <c r="V21" s="125"/>
      <c r="W21" s="80"/>
    </row>
    <row r="22" spans="1:24" ht="25.5" customHeight="1">
      <c r="A22" s="35">
        <v>10</v>
      </c>
      <c r="B22" s="35">
        <v>7</v>
      </c>
      <c r="C22" s="28" t="s">
        <v>961</v>
      </c>
      <c r="D22" s="41">
        <v>8264.2099999999991</v>
      </c>
      <c r="E22" s="41">
        <v>8764.16</v>
      </c>
      <c r="F22" s="45">
        <f>(D22-E22)/E22</f>
        <v>-5.7044828026873169E-2</v>
      </c>
      <c r="G22" s="41">
        <v>1144</v>
      </c>
      <c r="H22" s="39">
        <v>24</v>
      </c>
      <c r="I22" s="39">
        <f t="shared" si="0"/>
        <v>47.666666666666664</v>
      </c>
      <c r="J22" s="39">
        <v>8</v>
      </c>
      <c r="K22" s="39">
        <v>6</v>
      </c>
      <c r="L22" s="41">
        <v>115591.12</v>
      </c>
      <c r="M22" s="41">
        <v>18081</v>
      </c>
      <c r="N22" s="78">
        <v>44981</v>
      </c>
      <c r="O22" s="36" t="s">
        <v>944</v>
      </c>
      <c r="Q22" s="125"/>
      <c r="R22" s="80"/>
      <c r="S22" s="125"/>
      <c r="T22" s="80"/>
      <c r="U22" s="125"/>
      <c r="V22" s="125"/>
      <c r="W22" s="80"/>
    </row>
    <row r="23" spans="1:24" ht="25.35" customHeight="1">
      <c r="A23" s="107"/>
      <c r="B23" s="107"/>
      <c r="C23" s="117" t="s">
        <v>53</v>
      </c>
      <c r="D23" s="108">
        <f>SUM(D13:D22)</f>
        <v>191271.8</v>
      </c>
      <c r="E23" s="108">
        <v>174546.09999999998</v>
      </c>
      <c r="F23" s="109">
        <f>(D23-E23)/E23</f>
        <v>9.5823968567616311E-2</v>
      </c>
      <c r="G23" s="108">
        <f>SUM(G13:G22)</f>
        <v>28101</v>
      </c>
      <c r="H23" s="110"/>
      <c r="I23" s="110"/>
      <c r="J23" s="110"/>
      <c r="K23" s="110"/>
      <c r="L23" s="108"/>
      <c r="M23" s="108"/>
      <c r="N23" s="111"/>
      <c r="O23" s="112"/>
      <c r="U23" s="125"/>
      <c r="V23" s="122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122"/>
      <c r="X24" s="93"/>
    </row>
    <row r="25" spans="1:24" ht="25.5" customHeight="1">
      <c r="A25" s="35">
        <v>11</v>
      </c>
      <c r="B25" s="35">
        <v>8</v>
      </c>
      <c r="C25" s="28" t="s">
        <v>836</v>
      </c>
      <c r="D25" s="41">
        <v>8058.37</v>
      </c>
      <c r="E25" s="41">
        <v>7317.01</v>
      </c>
      <c r="F25" s="45">
        <f>(D25-E25)/E25</f>
        <v>0.10132007472997845</v>
      </c>
      <c r="G25" s="41">
        <v>1422</v>
      </c>
      <c r="H25" s="39">
        <v>35</v>
      </c>
      <c r="I25" s="39">
        <f>G25/H25</f>
        <v>40.628571428571426</v>
      </c>
      <c r="J25" s="39">
        <v>7</v>
      </c>
      <c r="K25" s="39">
        <v>15</v>
      </c>
      <c r="L25" s="41">
        <v>1034770.84</v>
      </c>
      <c r="M25" s="41">
        <v>192397</v>
      </c>
      <c r="N25" s="78" t="s">
        <v>857</v>
      </c>
      <c r="O25" s="36" t="s">
        <v>918</v>
      </c>
      <c r="Q25" s="125"/>
      <c r="R25" s="80"/>
      <c r="S25" s="125"/>
      <c r="T25" s="80"/>
      <c r="U25" s="125"/>
      <c r="V25" s="125"/>
      <c r="W25" s="80"/>
    </row>
    <row r="26" spans="1:24" ht="25.95" customHeight="1">
      <c r="A26" s="35">
        <v>12</v>
      </c>
      <c r="B26" s="35">
        <v>4</v>
      </c>
      <c r="C26" s="28" t="s">
        <v>986</v>
      </c>
      <c r="D26" s="41">
        <v>7451.01</v>
      </c>
      <c r="E26" s="41">
        <v>10666.67</v>
      </c>
      <c r="F26" s="45">
        <f>(D26-E26)/E26</f>
        <v>-0.30146803079124035</v>
      </c>
      <c r="G26" s="41">
        <v>1037</v>
      </c>
      <c r="H26" s="39">
        <v>21</v>
      </c>
      <c r="I26" s="39">
        <f t="shared" ref="I26:I34" si="1">G26/H26</f>
        <v>49.38095238095238</v>
      </c>
      <c r="J26" s="39">
        <v>7</v>
      </c>
      <c r="K26" s="39">
        <v>4</v>
      </c>
      <c r="L26" s="41">
        <v>113080.61</v>
      </c>
      <c r="M26" s="41">
        <v>15902</v>
      </c>
      <c r="N26" s="78">
        <v>44995</v>
      </c>
      <c r="O26" s="36" t="s">
        <v>825</v>
      </c>
      <c r="Q26" s="125"/>
      <c r="R26" s="80"/>
      <c r="S26" s="125"/>
      <c r="T26" s="80"/>
      <c r="U26" s="125"/>
      <c r="V26" s="125"/>
      <c r="W26" s="125"/>
      <c r="X26" s="80"/>
    </row>
    <row r="27" spans="1:24" ht="25.5" customHeight="1">
      <c r="A27" s="35">
        <v>13</v>
      </c>
      <c r="B27" s="35">
        <v>6</v>
      </c>
      <c r="C27" s="28" t="s">
        <v>996</v>
      </c>
      <c r="D27" s="41">
        <v>3442.25</v>
      </c>
      <c r="E27" s="41">
        <v>8770.49</v>
      </c>
      <c r="F27" s="45">
        <f>(D27-E27)/E27</f>
        <v>-0.60751907818149276</v>
      </c>
      <c r="G27" s="41">
        <v>550</v>
      </c>
      <c r="H27" s="39">
        <v>19</v>
      </c>
      <c r="I27" s="39">
        <f t="shared" si="1"/>
        <v>28.94736842105263</v>
      </c>
      <c r="J27" s="39">
        <v>7</v>
      </c>
      <c r="K27" s="39">
        <v>3</v>
      </c>
      <c r="L27" s="41">
        <v>45181.19</v>
      </c>
      <c r="M27" s="41">
        <v>7217</v>
      </c>
      <c r="N27" s="78">
        <v>45002</v>
      </c>
      <c r="O27" s="36" t="s">
        <v>45</v>
      </c>
      <c r="Q27" s="125"/>
      <c r="R27" s="80"/>
      <c r="S27" s="125"/>
      <c r="T27" s="80"/>
      <c r="U27" s="125"/>
      <c r="V27" s="125"/>
      <c r="W27" s="125"/>
      <c r="X27" s="80"/>
    </row>
    <row r="28" spans="1:24" ht="25.95" customHeight="1">
      <c r="A28" s="35">
        <v>14</v>
      </c>
      <c r="B28" s="86" t="s">
        <v>34</v>
      </c>
      <c r="C28" s="87" t="s">
        <v>990</v>
      </c>
      <c r="D28" s="88">
        <v>3386.39</v>
      </c>
      <c r="E28" s="89" t="s">
        <v>36</v>
      </c>
      <c r="F28" s="89" t="s">
        <v>36</v>
      </c>
      <c r="G28" s="88">
        <v>498</v>
      </c>
      <c r="H28" s="131">
        <v>17</v>
      </c>
      <c r="I28" s="39">
        <f t="shared" si="1"/>
        <v>29.294117647058822</v>
      </c>
      <c r="J28" s="131" t="s">
        <v>36</v>
      </c>
      <c r="K28" s="89">
        <v>2</v>
      </c>
      <c r="L28" s="88">
        <v>19345</v>
      </c>
      <c r="M28" s="88">
        <v>2182</v>
      </c>
      <c r="N28" s="90" t="s">
        <v>1029</v>
      </c>
      <c r="O28" s="91" t="s">
        <v>539</v>
      </c>
      <c r="Q28" s="122"/>
      <c r="R28" s="93"/>
      <c r="S28" s="125"/>
      <c r="T28" s="80"/>
      <c r="U28" s="125"/>
      <c r="V28" s="125"/>
      <c r="W28" s="80"/>
    </row>
    <row r="29" spans="1:24" ht="25.5" customHeight="1">
      <c r="A29" s="35">
        <v>15</v>
      </c>
      <c r="B29" s="35">
        <v>11</v>
      </c>
      <c r="C29" s="28" t="s">
        <v>945</v>
      </c>
      <c r="D29" s="41">
        <v>3087.5</v>
      </c>
      <c r="E29" s="41">
        <v>4154.25</v>
      </c>
      <c r="F29" s="45">
        <f>(D29-E29)/E29</f>
        <v>-0.25678521995546727</v>
      </c>
      <c r="G29" s="41">
        <v>458</v>
      </c>
      <c r="H29" s="39">
        <v>16</v>
      </c>
      <c r="I29" s="39">
        <f t="shared" si="1"/>
        <v>28.625</v>
      </c>
      <c r="J29" s="39">
        <v>8</v>
      </c>
      <c r="K29" s="39">
        <v>7</v>
      </c>
      <c r="L29" s="41">
        <v>256546.12</v>
      </c>
      <c r="M29" s="41">
        <v>41931</v>
      </c>
      <c r="N29" s="78">
        <v>44973</v>
      </c>
      <c r="O29" s="36" t="s">
        <v>48</v>
      </c>
      <c r="Q29" s="125"/>
      <c r="R29" s="80"/>
      <c r="S29" s="125"/>
      <c r="T29" s="80"/>
      <c r="U29" s="125"/>
      <c r="V29" s="125"/>
      <c r="W29" s="125"/>
      <c r="X29" s="80"/>
    </row>
    <row r="30" spans="1:24" ht="25.5" customHeight="1">
      <c r="A30" s="35">
        <v>16</v>
      </c>
      <c r="B30" s="86" t="s">
        <v>34</v>
      </c>
      <c r="C30" s="28" t="s">
        <v>1030</v>
      </c>
      <c r="D30" s="41">
        <v>2818.37</v>
      </c>
      <c r="E30" s="39" t="s">
        <v>36</v>
      </c>
      <c r="F30" s="39" t="s">
        <v>36</v>
      </c>
      <c r="G30" s="41">
        <v>418</v>
      </c>
      <c r="H30" s="154">
        <v>18</v>
      </c>
      <c r="I30" s="39">
        <f t="shared" si="1"/>
        <v>23.222222222222221</v>
      </c>
      <c r="J30" s="154" t="s">
        <v>36</v>
      </c>
      <c r="K30" s="39">
        <v>2</v>
      </c>
      <c r="L30" s="41">
        <v>6450</v>
      </c>
      <c r="M30" s="41">
        <v>1118</v>
      </c>
      <c r="N30" s="78" t="s">
        <v>1029</v>
      </c>
      <c r="O30" s="36" t="s">
        <v>539</v>
      </c>
      <c r="Q30" s="125"/>
      <c r="R30" s="80"/>
      <c r="S30" s="125"/>
      <c r="T30" s="80"/>
      <c r="U30" s="125"/>
      <c r="V30" s="125"/>
      <c r="W30" s="80"/>
    </row>
    <row r="31" spans="1:24" ht="25.95" customHeight="1">
      <c r="A31" s="35">
        <v>17</v>
      </c>
      <c r="B31" s="86" t="s">
        <v>34</v>
      </c>
      <c r="C31" s="87" t="s">
        <v>989</v>
      </c>
      <c r="D31" s="88">
        <v>2815.61</v>
      </c>
      <c r="E31" s="89" t="s">
        <v>36</v>
      </c>
      <c r="F31" s="89" t="s">
        <v>36</v>
      </c>
      <c r="G31" s="88">
        <v>462</v>
      </c>
      <c r="H31" s="131">
        <v>21</v>
      </c>
      <c r="I31" s="39">
        <f t="shared" si="1"/>
        <v>22</v>
      </c>
      <c r="J31" s="131" t="s">
        <v>36</v>
      </c>
      <c r="K31" s="89">
        <v>2</v>
      </c>
      <c r="L31" s="88">
        <v>16137</v>
      </c>
      <c r="M31" s="88">
        <v>1595</v>
      </c>
      <c r="N31" s="90" t="s">
        <v>1029</v>
      </c>
      <c r="O31" s="91" t="s">
        <v>539</v>
      </c>
      <c r="Q31" s="122"/>
      <c r="R31" s="93"/>
      <c r="S31" s="125"/>
      <c r="T31" s="80"/>
      <c r="U31" s="125"/>
      <c r="V31" s="125"/>
      <c r="W31" s="125"/>
      <c r="X31" s="80"/>
    </row>
    <row r="32" spans="1:24" ht="25.95" customHeight="1">
      <c r="A32" s="35">
        <v>18</v>
      </c>
      <c r="B32" s="35">
        <v>12</v>
      </c>
      <c r="C32" s="28" t="s">
        <v>956</v>
      </c>
      <c r="D32" s="41">
        <v>2197.39</v>
      </c>
      <c r="E32" s="41">
        <v>3647.08</v>
      </c>
      <c r="F32" s="45">
        <f>(D32-E32)/E32</f>
        <v>-0.39749333713546181</v>
      </c>
      <c r="G32" s="41">
        <v>447</v>
      </c>
      <c r="H32" s="39">
        <v>18</v>
      </c>
      <c r="I32" s="39">
        <f t="shared" si="1"/>
        <v>24.833333333333332</v>
      </c>
      <c r="J32" s="39">
        <v>7</v>
      </c>
      <c r="K32" s="39">
        <v>6</v>
      </c>
      <c r="L32" s="41">
        <v>69685.51999999999</v>
      </c>
      <c r="M32" s="41">
        <v>14309</v>
      </c>
      <c r="N32" s="78">
        <v>44981</v>
      </c>
      <c r="O32" s="36" t="s">
        <v>876</v>
      </c>
      <c r="Q32" s="125"/>
      <c r="R32" s="80"/>
      <c r="S32" s="125"/>
      <c r="T32" s="80"/>
      <c r="U32" s="125"/>
      <c r="V32" s="125"/>
      <c r="W32" s="125"/>
      <c r="X32" s="80"/>
    </row>
    <row r="33" spans="1:24" ht="25.95" customHeight="1">
      <c r="A33" s="35">
        <v>19</v>
      </c>
      <c r="B33" s="35" t="s">
        <v>34</v>
      </c>
      <c r="C33" s="28" t="s">
        <v>1042</v>
      </c>
      <c r="D33" s="41">
        <v>1843.45</v>
      </c>
      <c r="E33" s="39" t="s">
        <v>36</v>
      </c>
      <c r="F33" s="39" t="s">
        <v>36</v>
      </c>
      <c r="G33" s="41">
        <v>280</v>
      </c>
      <c r="H33" s="154">
        <v>38</v>
      </c>
      <c r="I33" s="39">
        <f t="shared" si="1"/>
        <v>7.3684210526315788</v>
      </c>
      <c r="J33" s="154">
        <v>15</v>
      </c>
      <c r="K33" s="89">
        <v>1</v>
      </c>
      <c r="L33" s="41">
        <v>1843.45</v>
      </c>
      <c r="M33" s="41">
        <v>280</v>
      </c>
      <c r="N33" s="78">
        <v>45016</v>
      </c>
      <c r="O33" s="36" t="s">
        <v>50</v>
      </c>
      <c r="Q33" s="125"/>
      <c r="R33" s="80"/>
      <c r="S33" s="125"/>
      <c r="T33" s="80"/>
      <c r="U33" s="125"/>
      <c r="V33" s="125"/>
      <c r="W33" s="80"/>
    </row>
    <row r="34" spans="1:24" s="97" customFormat="1" ht="25.95" customHeight="1">
      <c r="A34" s="35">
        <v>20</v>
      </c>
      <c r="B34" s="86" t="s">
        <v>34</v>
      </c>
      <c r="C34" s="28" t="s">
        <v>1031</v>
      </c>
      <c r="D34" s="41">
        <v>1705.4</v>
      </c>
      <c r="E34" s="39" t="s">
        <v>36</v>
      </c>
      <c r="F34" s="39" t="s">
        <v>36</v>
      </c>
      <c r="G34" s="41">
        <v>257</v>
      </c>
      <c r="H34" s="154">
        <v>6</v>
      </c>
      <c r="I34" s="39">
        <f t="shared" si="1"/>
        <v>42.833333333333336</v>
      </c>
      <c r="J34" s="154" t="s">
        <v>36</v>
      </c>
      <c r="K34" s="39">
        <v>2</v>
      </c>
      <c r="L34" s="41">
        <v>4952</v>
      </c>
      <c r="M34" s="41">
        <v>999</v>
      </c>
      <c r="N34" s="78" t="s">
        <v>1029</v>
      </c>
      <c r="O34" s="36" t="s">
        <v>539</v>
      </c>
      <c r="Q34" s="122"/>
      <c r="R34" s="93"/>
      <c r="S34" s="122"/>
      <c r="T34" s="93"/>
      <c r="U34" s="122"/>
      <c r="V34" s="122"/>
      <c r="W34" s="93"/>
    </row>
    <row r="35" spans="1:24" ht="24.75" customHeight="1">
      <c r="A35" s="107"/>
      <c r="B35" s="107"/>
      <c r="C35" s="117" t="s">
        <v>69</v>
      </c>
      <c r="D35" s="108">
        <f>SUM(D23:D34)</f>
        <v>228077.54</v>
      </c>
      <c r="E35" s="108">
        <v>193833.19999999998</v>
      </c>
      <c r="F35" s="109">
        <f>(D35-E35)/E35</f>
        <v>0.17666911550756026</v>
      </c>
      <c r="G35" s="108">
        <f>SUM(G23:G34)</f>
        <v>33930</v>
      </c>
      <c r="H35" s="110"/>
      <c r="I35" s="110"/>
      <c r="J35" s="110"/>
      <c r="K35" s="110"/>
      <c r="L35" s="108"/>
      <c r="M35" s="108"/>
      <c r="N35" s="111"/>
      <c r="O35" s="112"/>
      <c r="V35" s="122"/>
      <c r="W35" s="122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2"/>
      <c r="W36" s="122"/>
      <c r="X36" s="93"/>
    </row>
    <row r="37" spans="1:24" s="97" customFormat="1" ht="25.95" customHeight="1">
      <c r="A37" s="35">
        <v>21</v>
      </c>
      <c r="B37" s="35">
        <v>17</v>
      </c>
      <c r="C37" s="28" t="s">
        <v>977</v>
      </c>
      <c r="D37" s="41">
        <v>1425.8</v>
      </c>
      <c r="E37" s="41">
        <v>1008.4</v>
      </c>
      <c r="F37" s="45">
        <f>(D37-E37)/E37</f>
        <v>0.4139230464101547</v>
      </c>
      <c r="G37" s="41">
        <v>245</v>
      </c>
      <c r="H37" s="39">
        <v>6</v>
      </c>
      <c r="I37" s="39">
        <f>G37/H37</f>
        <v>40.833333333333336</v>
      </c>
      <c r="J37" s="39">
        <v>3</v>
      </c>
      <c r="K37" s="131" t="s">
        <v>36</v>
      </c>
      <c r="L37" s="41">
        <v>37334.180000000008</v>
      </c>
      <c r="M37" s="41">
        <v>6364</v>
      </c>
      <c r="N37" s="78">
        <v>44678</v>
      </c>
      <c r="O37" s="36" t="s">
        <v>876</v>
      </c>
      <c r="S37" s="122"/>
      <c r="T37" s="93"/>
      <c r="U37" s="122"/>
      <c r="V37" s="122"/>
      <c r="W37" s="93"/>
    </row>
    <row r="38" spans="1:24" s="97" customFormat="1" ht="25.95" customHeight="1">
      <c r="A38" s="35">
        <v>22</v>
      </c>
      <c r="B38" s="35">
        <v>10</v>
      </c>
      <c r="C38" s="28" t="s">
        <v>967</v>
      </c>
      <c r="D38" s="41">
        <v>1309.5999999999999</v>
      </c>
      <c r="E38" s="41">
        <v>5038.84</v>
      </c>
      <c r="F38" s="45">
        <f>(D38-E38)/E38</f>
        <v>-0.74009891165426966</v>
      </c>
      <c r="G38" s="41">
        <v>177</v>
      </c>
      <c r="H38" s="39">
        <v>3</v>
      </c>
      <c r="I38" s="39">
        <f t="shared" ref="I38:I41" si="2">G38/H38</f>
        <v>59</v>
      </c>
      <c r="J38" s="39">
        <v>1</v>
      </c>
      <c r="K38" s="39">
        <v>5</v>
      </c>
      <c r="L38" s="41">
        <v>83787.100000000006</v>
      </c>
      <c r="M38" s="41">
        <v>12247</v>
      </c>
      <c r="N38" s="78">
        <v>44988</v>
      </c>
      <c r="O38" s="36" t="s">
        <v>45</v>
      </c>
      <c r="Q38" s="128"/>
      <c r="R38" s="128"/>
      <c r="S38" s="122"/>
      <c r="T38" s="93"/>
      <c r="U38" s="122"/>
      <c r="V38" s="122"/>
      <c r="W38" s="93"/>
    </row>
    <row r="39" spans="1:24" ht="25.5" customHeight="1">
      <c r="A39" s="35">
        <v>23</v>
      </c>
      <c r="B39" s="35">
        <v>13</v>
      </c>
      <c r="C39" s="28" t="s">
        <v>850</v>
      </c>
      <c r="D39" s="41">
        <v>1178.8599999999999</v>
      </c>
      <c r="E39" s="41">
        <v>3282.7</v>
      </c>
      <c r="F39" s="45">
        <f>(D39-E39)/E39</f>
        <v>-0.64088707466414851</v>
      </c>
      <c r="G39" s="41">
        <v>152</v>
      </c>
      <c r="H39" s="39">
        <v>4</v>
      </c>
      <c r="I39" s="39">
        <f t="shared" si="2"/>
        <v>38</v>
      </c>
      <c r="J39" s="39">
        <v>2</v>
      </c>
      <c r="K39" s="39">
        <v>16</v>
      </c>
      <c r="L39" s="41">
        <v>2673905.5</v>
      </c>
      <c r="M39" s="41">
        <v>353943</v>
      </c>
      <c r="N39" s="78">
        <v>44911</v>
      </c>
      <c r="O39" s="36" t="s">
        <v>921</v>
      </c>
      <c r="Q39" s="72"/>
      <c r="R39" s="72"/>
      <c r="S39" s="125"/>
      <c r="T39" s="80"/>
      <c r="U39" s="125"/>
      <c r="V39" s="125"/>
      <c r="W39" s="80"/>
    </row>
    <row r="40" spans="1:24" s="97" customFormat="1" ht="25.95" customHeight="1">
      <c r="A40" s="35">
        <v>24</v>
      </c>
      <c r="B40" s="35">
        <v>9</v>
      </c>
      <c r="C40" s="28" t="s">
        <v>1023</v>
      </c>
      <c r="D40" s="41">
        <v>1169.4000000000001</v>
      </c>
      <c r="E40" s="41">
        <v>5106.96</v>
      </c>
      <c r="F40" s="45">
        <f>(D40-E40)/E40</f>
        <v>-0.77101837492363356</v>
      </c>
      <c r="G40" s="41">
        <v>194</v>
      </c>
      <c r="H40" s="39">
        <v>9</v>
      </c>
      <c r="I40" s="39">
        <f t="shared" si="2"/>
        <v>21.555555555555557</v>
      </c>
      <c r="J40" s="39">
        <v>6</v>
      </c>
      <c r="K40" s="39">
        <v>2</v>
      </c>
      <c r="L40" s="41">
        <v>9654.9500000000007</v>
      </c>
      <c r="M40" s="41">
        <v>1745</v>
      </c>
      <c r="N40" s="78">
        <v>45009</v>
      </c>
      <c r="O40" s="36" t="s">
        <v>39</v>
      </c>
      <c r="S40" s="122"/>
      <c r="T40" s="93"/>
      <c r="U40" s="122"/>
      <c r="V40" s="122"/>
      <c r="W40" s="93"/>
    </row>
    <row r="41" spans="1:24" ht="25.95" customHeight="1">
      <c r="A41" s="35">
        <v>25</v>
      </c>
      <c r="B41" s="86" t="s">
        <v>34</v>
      </c>
      <c r="C41" s="87" t="s">
        <v>1028</v>
      </c>
      <c r="D41" s="88">
        <v>940.68000000000006</v>
      </c>
      <c r="E41" s="89" t="s">
        <v>36</v>
      </c>
      <c r="F41" s="89" t="s">
        <v>36</v>
      </c>
      <c r="G41" s="88">
        <v>158</v>
      </c>
      <c r="H41" s="131">
        <v>8</v>
      </c>
      <c r="I41" s="39">
        <f t="shared" si="2"/>
        <v>19.75</v>
      </c>
      <c r="J41" s="131">
        <v>4</v>
      </c>
      <c r="K41" s="89">
        <v>1</v>
      </c>
      <c r="L41" s="88">
        <v>940.68000000000006</v>
      </c>
      <c r="M41" s="88">
        <v>158</v>
      </c>
      <c r="N41" s="90">
        <v>45016</v>
      </c>
      <c r="O41" s="91" t="s">
        <v>91</v>
      </c>
      <c r="S41" s="125"/>
      <c r="T41" s="80"/>
      <c r="U41" s="125"/>
      <c r="V41" s="125"/>
      <c r="W41" s="80"/>
    </row>
    <row r="42" spans="1:24" s="97" customFormat="1" ht="25.95" customHeight="1">
      <c r="A42" s="35">
        <v>26</v>
      </c>
      <c r="B42" s="35">
        <v>24</v>
      </c>
      <c r="C42" s="28" t="s">
        <v>957</v>
      </c>
      <c r="D42" s="41">
        <v>414</v>
      </c>
      <c r="E42" s="41">
        <v>269</v>
      </c>
      <c r="F42" s="45">
        <f>(D42-E42)/E42</f>
        <v>0.53903345724907059</v>
      </c>
      <c r="G42" s="41">
        <v>59</v>
      </c>
      <c r="H42" s="39"/>
      <c r="I42" s="39" t="s">
        <v>36</v>
      </c>
      <c r="J42" s="39">
        <v>1</v>
      </c>
      <c r="K42" s="39">
        <v>6</v>
      </c>
      <c r="L42" s="41">
        <v>21974</v>
      </c>
      <c r="M42" s="41">
        <v>3227</v>
      </c>
      <c r="N42" s="78">
        <v>44981</v>
      </c>
      <c r="O42" s="36" t="s">
        <v>65</v>
      </c>
      <c r="S42" s="122"/>
      <c r="T42" s="93"/>
      <c r="U42" s="122"/>
      <c r="V42" s="122"/>
      <c r="W42" s="93"/>
    </row>
    <row r="43" spans="1:24" ht="25.95" customHeight="1">
      <c r="A43" s="35">
        <v>27</v>
      </c>
      <c r="B43" s="86" t="s">
        <v>34</v>
      </c>
      <c r="C43" s="28" t="s">
        <v>1032</v>
      </c>
      <c r="D43" s="41">
        <v>399.47</v>
      </c>
      <c r="E43" s="39" t="s">
        <v>36</v>
      </c>
      <c r="F43" s="39" t="s">
        <v>36</v>
      </c>
      <c r="G43" s="41">
        <v>73</v>
      </c>
      <c r="H43" s="154">
        <v>5</v>
      </c>
      <c r="I43" s="39">
        <f>G43/H43</f>
        <v>14.6</v>
      </c>
      <c r="J43" s="154" t="s">
        <v>36</v>
      </c>
      <c r="K43" s="39">
        <v>2</v>
      </c>
      <c r="L43" s="41">
        <v>1182</v>
      </c>
      <c r="M43" s="41">
        <v>233</v>
      </c>
      <c r="N43" s="78" t="s">
        <v>1029</v>
      </c>
      <c r="O43" s="36" t="s">
        <v>539</v>
      </c>
      <c r="S43" s="125"/>
      <c r="T43" s="80"/>
      <c r="U43" s="125"/>
      <c r="V43" s="125"/>
      <c r="W43" s="80"/>
    </row>
    <row r="44" spans="1:24" s="97" customFormat="1" ht="25.5" customHeight="1">
      <c r="A44" s="35">
        <v>28</v>
      </c>
      <c r="B44" s="86" t="s">
        <v>34</v>
      </c>
      <c r="C44" s="28" t="s">
        <v>1036</v>
      </c>
      <c r="D44" s="41">
        <v>371.17</v>
      </c>
      <c r="E44" s="39" t="s">
        <v>36</v>
      </c>
      <c r="F44" s="39" t="s">
        <v>36</v>
      </c>
      <c r="G44" s="41">
        <v>64</v>
      </c>
      <c r="H44" s="154">
        <v>6</v>
      </c>
      <c r="I44" s="39">
        <f>G44/H44</f>
        <v>10.666666666666666</v>
      </c>
      <c r="J44" s="154" t="s">
        <v>36</v>
      </c>
      <c r="K44" s="39">
        <v>2</v>
      </c>
      <c r="L44" s="41">
        <v>617</v>
      </c>
      <c r="M44" s="41">
        <v>126</v>
      </c>
      <c r="N44" s="78" t="s">
        <v>1029</v>
      </c>
      <c r="O44" s="36" t="s">
        <v>539</v>
      </c>
      <c r="S44" s="122"/>
      <c r="T44" s="93"/>
      <c r="U44" s="122"/>
      <c r="V44" s="122"/>
      <c r="W44" s="93"/>
    </row>
    <row r="45" spans="1:24" s="97" customFormat="1" ht="25.95" customHeight="1">
      <c r="A45" s="35">
        <v>29</v>
      </c>
      <c r="B45" s="35">
        <v>14</v>
      </c>
      <c r="C45" s="28" t="s">
        <v>971</v>
      </c>
      <c r="D45" s="41">
        <v>334</v>
      </c>
      <c r="E45" s="41">
        <v>2691</v>
      </c>
      <c r="F45" s="45">
        <f>(D45-E45)/E45</f>
        <v>-0.87588257153474547</v>
      </c>
      <c r="G45" s="41">
        <v>81</v>
      </c>
      <c r="H45" s="39"/>
      <c r="I45" s="39" t="s">
        <v>36</v>
      </c>
      <c r="J45" s="41">
        <v>3</v>
      </c>
      <c r="K45" s="39">
        <v>5</v>
      </c>
      <c r="L45" s="41">
        <v>26441</v>
      </c>
      <c r="M45" s="41">
        <v>5622</v>
      </c>
      <c r="N45" s="78">
        <v>44988</v>
      </c>
      <c r="O45" s="36" t="s">
        <v>65</v>
      </c>
      <c r="S45" s="122"/>
      <c r="T45" s="93"/>
      <c r="U45" s="122"/>
      <c r="V45" s="122"/>
      <c r="W45" s="93"/>
    </row>
    <row r="46" spans="1:24" s="97" customFormat="1" ht="25.95" customHeight="1">
      <c r="A46" s="35">
        <v>30</v>
      </c>
      <c r="B46" s="119" t="s">
        <v>36</v>
      </c>
      <c r="C46" s="28" t="s">
        <v>875</v>
      </c>
      <c r="D46" s="41">
        <v>258.5</v>
      </c>
      <c r="E46" s="39" t="s">
        <v>36</v>
      </c>
      <c r="F46" s="39" t="s">
        <v>36</v>
      </c>
      <c r="G46" s="41">
        <v>45</v>
      </c>
      <c r="H46" s="154">
        <v>1</v>
      </c>
      <c r="I46" s="39">
        <f>G46/H46</f>
        <v>45</v>
      </c>
      <c r="J46" s="154">
        <v>1</v>
      </c>
      <c r="K46" s="89" t="s">
        <v>36</v>
      </c>
      <c r="L46" s="41">
        <v>44054.789999999986</v>
      </c>
      <c r="M46" s="41">
        <v>7179</v>
      </c>
      <c r="N46" s="78" t="s">
        <v>874</v>
      </c>
      <c r="O46" s="36" t="s">
        <v>876</v>
      </c>
      <c r="S46" s="122"/>
      <c r="T46" s="93"/>
      <c r="U46" s="122"/>
      <c r="V46" s="122"/>
      <c r="W46" s="93"/>
    </row>
    <row r="47" spans="1:24" ht="25.35" customHeight="1">
      <c r="A47" s="107"/>
      <c r="B47" s="107"/>
      <c r="C47" s="117" t="s">
        <v>101</v>
      </c>
      <c r="D47" s="108">
        <f>SUM(D35:D46)</f>
        <v>235879.02</v>
      </c>
      <c r="E47" s="108">
        <v>195512.72</v>
      </c>
      <c r="F47" s="109">
        <f>(D47-E47)/E47</f>
        <v>0.20646380450335911</v>
      </c>
      <c r="G47" s="108">
        <f>SUM(G35:G46)</f>
        <v>35178</v>
      </c>
      <c r="H47" s="110"/>
      <c r="I47" s="110"/>
      <c r="J47" s="110"/>
      <c r="K47" s="110"/>
      <c r="L47" s="108"/>
      <c r="M47" s="108"/>
      <c r="N47" s="111"/>
      <c r="O47" s="112"/>
      <c r="U47" s="125"/>
      <c r="V47" s="122"/>
      <c r="W47" s="122"/>
      <c r="X47" s="93"/>
    </row>
    <row r="48" spans="1:24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V48" s="122"/>
      <c r="W48" s="122"/>
      <c r="X48" s="93"/>
    </row>
    <row r="49" spans="1:24" ht="25.5" customHeight="1">
      <c r="A49" s="35">
        <v>31</v>
      </c>
      <c r="B49" s="86" t="s">
        <v>34</v>
      </c>
      <c r="C49" s="87" t="s">
        <v>1034</v>
      </c>
      <c r="D49" s="88">
        <v>211.7</v>
      </c>
      <c r="E49" s="89" t="s">
        <v>36</v>
      </c>
      <c r="F49" s="89" t="s">
        <v>36</v>
      </c>
      <c r="G49" s="88">
        <v>31</v>
      </c>
      <c r="H49" s="131">
        <v>4</v>
      </c>
      <c r="I49" s="89">
        <f>G49/H49</f>
        <v>7.75</v>
      </c>
      <c r="J49" s="131" t="s">
        <v>36</v>
      </c>
      <c r="K49" s="89">
        <v>2</v>
      </c>
      <c r="L49" s="88">
        <v>518</v>
      </c>
      <c r="M49" s="88">
        <v>109</v>
      </c>
      <c r="N49" s="90" t="s">
        <v>1029</v>
      </c>
      <c r="O49" s="91" t="s">
        <v>539</v>
      </c>
      <c r="S49" s="125"/>
      <c r="T49" s="80"/>
      <c r="U49" s="125"/>
      <c r="V49" s="125"/>
      <c r="W49" s="80"/>
    </row>
    <row r="50" spans="1:24" ht="25.95" customHeight="1">
      <c r="A50" s="35">
        <v>32</v>
      </c>
      <c r="B50" s="86" t="s">
        <v>34</v>
      </c>
      <c r="C50" s="87" t="s">
        <v>1039</v>
      </c>
      <c r="D50" s="88">
        <v>211</v>
      </c>
      <c r="E50" s="89" t="s">
        <v>36</v>
      </c>
      <c r="F50" s="89" t="s">
        <v>36</v>
      </c>
      <c r="G50" s="88">
        <v>39</v>
      </c>
      <c r="H50" s="131">
        <v>2</v>
      </c>
      <c r="I50" s="89">
        <f t="shared" ref="I50:I58" si="3">G50/H50</f>
        <v>19.5</v>
      </c>
      <c r="J50" s="131" t="s">
        <v>36</v>
      </c>
      <c r="K50" s="89">
        <v>2</v>
      </c>
      <c r="L50" s="88">
        <v>458</v>
      </c>
      <c r="M50" s="88">
        <v>84</v>
      </c>
      <c r="N50" s="90" t="s">
        <v>1029</v>
      </c>
      <c r="O50" s="91" t="s">
        <v>539</v>
      </c>
      <c r="S50" s="125"/>
      <c r="T50" s="80"/>
      <c r="U50" s="125"/>
      <c r="V50" s="125"/>
      <c r="W50" s="80"/>
    </row>
    <row r="51" spans="1:24" ht="25.95" customHeight="1">
      <c r="A51" s="35">
        <v>33</v>
      </c>
      <c r="B51" s="35">
        <v>16</v>
      </c>
      <c r="C51" s="28" t="s">
        <v>865</v>
      </c>
      <c r="D51" s="39">
        <v>171</v>
      </c>
      <c r="E51" s="39">
        <v>1087.81</v>
      </c>
      <c r="F51" s="45">
        <f>(D51-E51)/E51</f>
        <v>-0.84280343074617814</v>
      </c>
      <c r="G51" s="41">
        <v>44</v>
      </c>
      <c r="H51" s="39">
        <v>2</v>
      </c>
      <c r="I51" s="89">
        <f t="shared" si="3"/>
        <v>22</v>
      </c>
      <c r="J51" s="39">
        <v>1</v>
      </c>
      <c r="K51" s="39">
        <v>14</v>
      </c>
      <c r="L51" s="41">
        <v>165843.63</v>
      </c>
      <c r="M51" s="41">
        <v>33699</v>
      </c>
      <c r="N51" s="78">
        <v>44925</v>
      </c>
      <c r="O51" s="36" t="s">
        <v>876</v>
      </c>
      <c r="S51" s="125"/>
      <c r="T51" s="80"/>
      <c r="U51" s="125"/>
      <c r="V51" s="125"/>
      <c r="W51" s="80"/>
    </row>
    <row r="52" spans="1:24" s="97" customFormat="1" ht="25.95" customHeight="1">
      <c r="A52" s="35">
        <v>34</v>
      </c>
      <c r="B52" s="86" t="s">
        <v>34</v>
      </c>
      <c r="C52" s="87" t="s">
        <v>1033</v>
      </c>
      <c r="D52" s="88">
        <v>158.4</v>
      </c>
      <c r="E52" s="89" t="s">
        <v>36</v>
      </c>
      <c r="F52" s="89" t="s">
        <v>36</v>
      </c>
      <c r="G52" s="88">
        <v>23</v>
      </c>
      <c r="H52" s="131">
        <v>2</v>
      </c>
      <c r="I52" s="89">
        <f t="shared" si="3"/>
        <v>11.5</v>
      </c>
      <c r="J52" s="131" t="s">
        <v>36</v>
      </c>
      <c r="K52" s="89">
        <v>2</v>
      </c>
      <c r="L52" s="88">
        <v>617</v>
      </c>
      <c r="M52" s="88">
        <v>126</v>
      </c>
      <c r="N52" s="90" t="s">
        <v>1029</v>
      </c>
      <c r="O52" s="91" t="s">
        <v>539</v>
      </c>
      <c r="S52" s="122"/>
      <c r="T52" s="93"/>
      <c r="U52" s="122"/>
      <c r="V52" s="122"/>
      <c r="W52" s="93"/>
    </row>
    <row r="53" spans="1:24" s="97" customFormat="1" ht="25.95" customHeight="1">
      <c r="A53" s="35">
        <v>35</v>
      </c>
      <c r="B53" s="89" t="s">
        <v>36</v>
      </c>
      <c r="C53" s="87" t="s">
        <v>887</v>
      </c>
      <c r="D53" s="88">
        <v>134</v>
      </c>
      <c r="E53" s="89" t="s">
        <v>36</v>
      </c>
      <c r="F53" s="89" t="s">
        <v>36</v>
      </c>
      <c r="G53" s="88">
        <v>24</v>
      </c>
      <c r="H53" s="131">
        <v>1</v>
      </c>
      <c r="I53" s="89">
        <f t="shared" si="3"/>
        <v>24</v>
      </c>
      <c r="J53" s="131">
        <v>1</v>
      </c>
      <c r="K53" s="131" t="s">
        <v>36</v>
      </c>
      <c r="L53" s="88">
        <v>21364.79</v>
      </c>
      <c r="M53" s="88">
        <v>3419</v>
      </c>
      <c r="N53" s="90" t="s">
        <v>883</v>
      </c>
      <c r="O53" s="91" t="s">
        <v>81</v>
      </c>
      <c r="S53" s="122"/>
      <c r="T53" s="93"/>
      <c r="U53" s="122"/>
      <c r="V53" s="122"/>
      <c r="W53" s="93"/>
    </row>
    <row r="54" spans="1:24" s="97" customFormat="1" ht="25.95" customHeight="1">
      <c r="A54" s="35">
        <v>36</v>
      </c>
      <c r="B54" s="59">
        <v>22</v>
      </c>
      <c r="C54" s="28" t="s">
        <v>931</v>
      </c>
      <c r="D54" s="41">
        <v>133</v>
      </c>
      <c r="E54" s="41">
        <v>326.60000000000002</v>
      </c>
      <c r="F54" s="45">
        <f>(D54-E54)/E54</f>
        <v>-0.59277403551745256</v>
      </c>
      <c r="G54" s="41">
        <v>24</v>
      </c>
      <c r="H54" s="39">
        <v>1</v>
      </c>
      <c r="I54" s="89">
        <f t="shared" si="3"/>
        <v>24</v>
      </c>
      <c r="J54" s="131" t="s">
        <v>36</v>
      </c>
      <c r="K54" s="39">
        <v>8</v>
      </c>
      <c r="L54" s="41">
        <v>126075</v>
      </c>
      <c r="M54" s="41">
        <v>18934</v>
      </c>
      <c r="N54" s="78">
        <v>44967</v>
      </c>
      <c r="O54" s="36" t="s">
        <v>539</v>
      </c>
      <c r="S54" s="122"/>
      <c r="T54" s="93"/>
      <c r="U54" s="122"/>
      <c r="V54" s="122"/>
      <c r="W54" s="93"/>
    </row>
    <row r="55" spans="1:24" ht="25.5" customHeight="1">
      <c r="A55" s="35">
        <v>37</v>
      </c>
      <c r="B55" s="86" t="s">
        <v>34</v>
      </c>
      <c r="C55" s="87" t="s">
        <v>1035</v>
      </c>
      <c r="D55" s="88">
        <v>99.4</v>
      </c>
      <c r="E55" s="89" t="s">
        <v>36</v>
      </c>
      <c r="F55" s="89" t="s">
        <v>36</v>
      </c>
      <c r="G55" s="88">
        <v>13</v>
      </c>
      <c r="H55" s="131">
        <v>2</v>
      </c>
      <c r="I55" s="89">
        <f t="shared" si="3"/>
        <v>6.5</v>
      </c>
      <c r="J55" s="131" t="s">
        <v>36</v>
      </c>
      <c r="K55" s="89">
        <v>2</v>
      </c>
      <c r="L55" s="88">
        <v>396</v>
      </c>
      <c r="M55" s="88">
        <v>79</v>
      </c>
      <c r="N55" s="90" t="s">
        <v>1029</v>
      </c>
      <c r="O55" s="91" t="s">
        <v>539</v>
      </c>
      <c r="S55" s="125"/>
      <c r="T55" s="80"/>
      <c r="U55" s="125"/>
      <c r="V55" s="125"/>
      <c r="W55" s="80"/>
    </row>
    <row r="56" spans="1:24" ht="25.5" customHeight="1">
      <c r="A56" s="35">
        <v>38</v>
      </c>
      <c r="B56" s="118" t="s">
        <v>34</v>
      </c>
      <c r="C56" s="28" t="s">
        <v>1038</v>
      </c>
      <c r="D56" s="41">
        <v>82.2</v>
      </c>
      <c r="E56" s="39" t="s">
        <v>36</v>
      </c>
      <c r="F56" s="39" t="s">
        <v>36</v>
      </c>
      <c r="G56" s="41">
        <v>12</v>
      </c>
      <c r="H56" s="154">
        <v>2</v>
      </c>
      <c r="I56" s="89">
        <f t="shared" si="3"/>
        <v>6</v>
      </c>
      <c r="J56" s="154" t="s">
        <v>36</v>
      </c>
      <c r="K56" s="39">
        <v>2</v>
      </c>
      <c r="L56" s="41">
        <v>134</v>
      </c>
      <c r="M56" s="41">
        <v>20</v>
      </c>
      <c r="N56" s="78" t="s">
        <v>1029</v>
      </c>
      <c r="O56" s="36" t="s">
        <v>539</v>
      </c>
      <c r="S56" s="125"/>
      <c r="T56" s="80"/>
      <c r="U56" s="125"/>
      <c r="V56" s="125"/>
      <c r="W56" s="80"/>
    </row>
    <row r="57" spans="1:24" ht="25.5" customHeight="1">
      <c r="A57" s="35">
        <v>39</v>
      </c>
      <c r="B57" s="119" t="s">
        <v>36</v>
      </c>
      <c r="C57" s="87" t="s">
        <v>929</v>
      </c>
      <c r="D57" s="88">
        <v>70</v>
      </c>
      <c r="E57" s="89" t="s">
        <v>36</v>
      </c>
      <c r="F57" s="89" t="s">
        <v>36</v>
      </c>
      <c r="G57" s="88">
        <v>10</v>
      </c>
      <c r="H57" s="131">
        <v>1</v>
      </c>
      <c r="I57" s="89">
        <f t="shared" si="3"/>
        <v>10</v>
      </c>
      <c r="J57" s="131">
        <v>1</v>
      </c>
      <c r="K57" s="131" t="s">
        <v>36</v>
      </c>
      <c r="L57" s="88">
        <v>5219.7</v>
      </c>
      <c r="M57" s="88">
        <v>1241</v>
      </c>
      <c r="N57" s="90">
        <v>44602</v>
      </c>
      <c r="O57" s="91" t="s">
        <v>81</v>
      </c>
      <c r="S57" s="125"/>
      <c r="T57" s="80"/>
      <c r="U57" s="125"/>
      <c r="V57" s="125"/>
      <c r="W57" s="80"/>
    </row>
    <row r="58" spans="1:24" ht="25.5" customHeight="1">
      <c r="A58" s="35">
        <v>40</v>
      </c>
      <c r="B58" s="86" t="s">
        <v>34</v>
      </c>
      <c r="C58" s="28" t="s">
        <v>1037</v>
      </c>
      <c r="D58" s="41">
        <v>42.8</v>
      </c>
      <c r="E58" s="39" t="s">
        <v>36</v>
      </c>
      <c r="F58" s="39" t="s">
        <v>36</v>
      </c>
      <c r="G58" s="41">
        <v>8</v>
      </c>
      <c r="H58" s="154">
        <v>1</v>
      </c>
      <c r="I58" s="89">
        <f t="shared" si="3"/>
        <v>8</v>
      </c>
      <c r="J58" s="154" t="s">
        <v>36</v>
      </c>
      <c r="K58" s="39">
        <v>2</v>
      </c>
      <c r="L58" s="41">
        <v>169</v>
      </c>
      <c r="M58" s="41">
        <v>31</v>
      </c>
      <c r="N58" s="78" t="s">
        <v>1029</v>
      </c>
      <c r="O58" s="36" t="s">
        <v>539</v>
      </c>
      <c r="S58" s="125"/>
      <c r="T58" s="80"/>
      <c r="U58" s="125"/>
      <c r="V58" s="125"/>
      <c r="W58" s="80"/>
    </row>
    <row r="59" spans="1:24" ht="25.35" customHeight="1">
      <c r="A59" s="107"/>
      <c r="B59" s="107"/>
      <c r="C59" s="117" t="s">
        <v>987</v>
      </c>
      <c r="D59" s="108">
        <f>SUM(D47:D58)</f>
        <v>237192.52</v>
      </c>
      <c r="E59" s="108">
        <v>195512.72</v>
      </c>
      <c r="F59" s="109">
        <f>(D59-E59)/E59</f>
        <v>0.21318203746538839</v>
      </c>
      <c r="G59" s="108">
        <f>SUM(G47:G58)</f>
        <v>35406</v>
      </c>
      <c r="H59" s="110"/>
      <c r="I59" s="110"/>
      <c r="J59" s="110"/>
      <c r="K59" s="110"/>
      <c r="L59" s="108"/>
      <c r="M59" s="108"/>
      <c r="N59" s="111"/>
      <c r="O59" s="112"/>
      <c r="U59" s="125"/>
      <c r="V59" s="122"/>
      <c r="W59" s="122"/>
      <c r="X59" s="93"/>
    </row>
    <row r="60" spans="1:24">
      <c r="A60" s="12"/>
      <c r="B60" s="20"/>
      <c r="C60" s="13"/>
      <c r="D60" s="21"/>
      <c r="E60" s="21"/>
      <c r="F60" s="23"/>
      <c r="G60" s="21"/>
      <c r="H60" s="21"/>
      <c r="I60" s="21"/>
      <c r="J60" s="21"/>
      <c r="K60" s="21"/>
      <c r="L60" s="21"/>
      <c r="M60" s="21"/>
      <c r="N60" s="24"/>
      <c r="O60" s="11"/>
      <c r="V60" s="122"/>
      <c r="W60" s="122"/>
      <c r="X60" s="93"/>
    </row>
    <row r="61" spans="1:24" ht="25.5" customHeight="1">
      <c r="A61" s="35">
        <v>41</v>
      </c>
      <c r="B61" s="35">
        <v>28</v>
      </c>
      <c r="C61" s="28" t="s">
        <v>905</v>
      </c>
      <c r="D61" s="41">
        <v>22</v>
      </c>
      <c r="E61" s="41">
        <v>21</v>
      </c>
      <c r="F61" s="45">
        <f>(D61-E61)/E61</f>
        <v>4.7619047619047616E-2</v>
      </c>
      <c r="G61" s="41">
        <v>3</v>
      </c>
      <c r="H61" s="154">
        <v>1</v>
      </c>
      <c r="I61" s="39">
        <f>G61/H61</f>
        <v>3</v>
      </c>
      <c r="J61" s="154">
        <v>1</v>
      </c>
      <c r="K61" s="39">
        <v>10</v>
      </c>
      <c r="L61" s="41">
        <v>24911.1</v>
      </c>
      <c r="M61" s="41">
        <v>4162</v>
      </c>
      <c r="N61" s="78">
        <v>44953</v>
      </c>
      <c r="O61" s="36" t="s">
        <v>906</v>
      </c>
      <c r="S61" s="125"/>
      <c r="T61" s="80"/>
      <c r="U61" s="125"/>
      <c r="V61" s="125"/>
      <c r="W61" s="80"/>
    </row>
    <row r="62" spans="1:24" ht="25.5" customHeight="1">
      <c r="A62" s="35">
        <v>42</v>
      </c>
      <c r="B62" s="39" t="s">
        <v>36</v>
      </c>
      <c r="C62" s="28" t="s">
        <v>970</v>
      </c>
      <c r="D62" s="41">
        <v>17.5</v>
      </c>
      <c r="E62" s="39" t="s">
        <v>36</v>
      </c>
      <c r="F62" s="39" t="s">
        <v>36</v>
      </c>
      <c r="G62" s="41">
        <v>5</v>
      </c>
      <c r="H62" s="154">
        <v>1</v>
      </c>
      <c r="I62" s="39">
        <f>G62/H62</f>
        <v>5</v>
      </c>
      <c r="J62" s="154">
        <v>1</v>
      </c>
      <c r="K62" s="39" t="s">
        <v>36</v>
      </c>
      <c r="L62" s="41">
        <v>280.75</v>
      </c>
      <c r="M62" s="41">
        <v>57</v>
      </c>
      <c r="N62" s="78">
        <v>44988</v>
      </c>
      <c r="O62" s="36" t="s">
        <v>944</v>
      </c>
      <c r="S62" s="125"/>
      <c r="T62" s="80"/>
      <c r="U62" s="125"/>
      <c r="V62" s="125"/>
      <c r="W62" s="80"/>
    </row>
    <row r="63" spans="1:24" ht="25.5" customHeight="1">
      <c r="A63" s="86"/>
      <c r="B63" s="86"/>
      <c r="C63" s="117" t="s">
        <v>1044</v>
      </c>
      <c r="D63" s="108">
        <f>SUM(D59:D62)</f>
        <v>237232.02</v>
      </c>
      <c r="E63" s="110">
        <v>195512.72</v>
      </c>
      <c r="F63" s="109">
        <f>(D63-E63)/E63</f>
        <v>0.21338407035613841</v>
      </c>
      <c r="G63" s="108">
        <f>SUM(G59:G62)</f>
        <v>35414</v>
      </c>
      <c r="H63" s="89"/>
      <c r="I63" s="89"/>
      <c r="J63" s="89"/>
      <c r="K63" s="89"/>
      <c r="L63" s="88" t="s">
        <v>946</v>
      </c>
      <c r="M63" s="88"/>
      <c r="N63" s="90"/>
      <c r="O63" s="91"/>
      <c r="U63" s="122"/>
      <c r="V63" s="122"/>
      <c r="W63" s="122"/>
      <c r="X63" s="93"/>
    </row>
    <row r="64" spans="1:24">
      <c r="U64" s="125"/>
      <c r="V64" s="122"/>
      <c r="W64" s="122"/>
      <c r="X64" s="93"/>
    </row>
    <row r="65" spans="3:24" ht="21">
      <c r="C65" s="127"/>
      <c r="U65" s="125"/>
      <c r="V65" s="122"/>
      <c r="W65" s="122"/>
      <c r="X65" s="93"/>
    </row>
    <row r="66" spans="3:24">
      <c r="U66" s="125"/>
      <c r="V66" s="122"/>
      <c r="W66" s="122"/>
      <c r="X66" s="93"/>
    </row>
    <row r="67" spans="3:24">
      <c r="U67" s="125"/>
      <c r="V67" s="122"/>
      <c r="W67" s="122"/>
      <c r="X67" s="93"/>
    </row>
    <row r="68" spans="3:24">
      <c r="V68" s="122"/>
      <c r="W68" s="122"/>
    </row>
    <row r="69" spans="3:24">
      <c r="V69" s="122"/>
      <c r="W69" s="122"/>
    </row>
    <row r="70" spans="3:24">
      <c r="V70" s="122"/>
      <c r="W70" s="122"/>
    </row>
    <row r="71" spans="3:24">
      <c r="V71" s="122"/>
      <c r="W71" s="122"/>
    </row>
    <row r="72" spans="3:24">
      <c r="V72" s="122"/>
      <c r="W72" s="122"/>
    </row>
    <row r="73" spans="3:24">
      <c r="V73" s="122"/>
      <c r="W73" s="122"/>
    </row>
    <row r="74" spans="3:24">
      <c r="V74" s="122"/>
      <c r="W74" s="122"/>
    </row>
    <row r="75" spans="3:24">
      <c r="V75" s="122"/>
      <c r="W75" s="122"/>
    </row>
  </sheetData>
  <sortState xmlns:xlrd2="http://schemas.microsoft.com/office/spreadsheetml/2017/richdata2" ref="B13:O62">
    <sortCondition descending="1" ref="D13:D6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121F-0C29-4E24-ABA6-86EA74518F90}">
  <sheetPr codeName="Sheet8"/>
  <dimension ref="A1:AA74"/>
  <sheetViews>
    <sheetView topLeftCell="A16" zoomScale="60" zoomScaleNormal="60" workbookViewId="0">
      <selection activeCell="X45" sqref="X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7" ht="19.5" customHeight="1">
      <c r="E1" s="2" t="s">
        <v>804</v>
      </c>
      <c r="F1" s="2"/>
      <c r="G1" s="2"/>
      <c r="H1" s="2"/>
      <c r="I1" s="2"/>
    </row>
    <row r="2" spans="1:27" ht="19.5" customHeight="1">
      <c r="E2" s="2" t="s">
        <v>805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4" t="s">
        <v>806</v>
      </c>
      <c r="E6" s="4" t="s">
        <v>795</v>
      </c>
      <c r="F6" s="156"/>
      <c r="G6" s="4" t="s">
        <v>806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7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7" ht="21.6">
      <c r="A10" s="159"/>
      <c r="B10" s="159"/>
      <c r="C10" s="156"/>
      <c r="D10" s="75" t="s">
        <v>807</v>
      </c>
      <c r="E10" s="75" t="s">
        <v>794</v>
      </c>
      <c r="F10" s="156"/>
      <c r="G10" s="75" t="s">
        <v>807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7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customFormat="1" ht="25.35" customHeight="1">
      <c r="A13" s="35">
        <v>1</v>
      </c>
      <c r="B13" s="86" t="s">
        <v>34</v>
      </c>
      <c r="C13" s="87" t="s">
        <v>815</v>
      </c>
      <c r="D13" s="88">
        <v>40523.599999999999</v>
      </c>
      <c r="E13" s="89" t="s">
        <v>36</v>
      </c>
      <c r="F13" s="89" t="s">
        <v>36</v>
      </c>
      <c r="G13" s="88">
        <v>7373</v>
      </c>
      <c r="H13" s="89">
        <v>159</v>
      </c>
      <c r="I13" s="89">
        <f t="shared" ref="I13:I21" si="0">G13/H13</f>
        <v>46.371069182389938</v>
      </c>
      <c r="J13" s="89">
        <v>29</v>
      </c>
      <c r="K13" s="89">
        <v>1</v>
      </c>
      <c r="L13" s="88">
        <v>40803.4</v>
      </c>
      <c r="M13" s="88">
        <v>7418</v>
      </c>
      <c r="N13" s="78">
        <v>44890</v>
      </c>
      <c r="O13" s="91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7" customFormat="1" ht="25.35" customHeight="1">
      <c r="A14" s="35">
        <v>2</v>
      </c>
      <c r="B14" s="35" t="s">
        <v>34</v>
      </c>
      <c r="C14" s="28" t="s">
        <v>800</v>
      </c>
      <c r="D14" s="41">
        <v>36120.36</v>
      </c>
      <c r="E14" s="88">
        <v>54719.11</v>
      </c>
      <c r="F14" s="45">
        <f>(D14-E14)/E14</f>
        <v>-0.33989496539691527</v>
      </c>
      <c r="G14" s="41">
        <v>4965</v>
      </c>
      <c r="H14" s="39">
        <v>97</v>
      </c>
      <c r="I14" s="39">
        <f t="shared" si="0"/>
        <v>51.185567010309278</v>
      </c>
      <c r="J14" s="39">
        <v>13</v>
      </c>
      <c r="K14" s="39">
        <v>2</v>
      </c>
      <c r="L14" s="41">
        <v>127724.69</v>
      </c>
      <c r="M14" s="41">
        <v>19349</v>
      </c>
      <c r="N14" s="78">
        <v>44883</v>
      </c>
      <c r="O14" s="36" t="s">
        <v>801</v>
      </c>
      <c r="P14" s="79"/>
      <c r="Q14" s="80"/>
      <c r="R14" s="81"/>
      <c r="S14" s="81"/>
      <c r="T14" s="80"/>
      <c r="U14" s="80"/>
      <c r="V14" s="80"/>
      <c r="W14" s="82"/>
      <c r="X14" s="82"/>
      <c r="Y14" s="83"/>
      <c r="Z14" s="83"/>
      <c r="AA14" s="80"/>
    </row>
    <row r="15" spans="1:27" customFormat="1" ht="25.35" customHeight="1">
      <c r="A15" s="35">
        <v>3</v>
      </c>
      <c r="B15" s="35">
        <v>2</v>
      </c>
      <c r="C15" s="28" t="s">
        <v>753</v>
      </c>
      <c r="D15" s="41">
        <v>31017.13</v>
      </c>
      <c r="E15" s="41">
        <v>45128.08</v>
      </c>
      <c r="F15" s="45">
        <f>(D15-E15)/E15</f>
        <v>-0.31268669085855194</v>
      </c>
      <c r="G15" s="41">
        <v>4370</v>
      </c>
      <c r="H15" s="39">
        <v>85</v>
      </c>
      <c r="I15" s="39">
        <f t="shared" si="0"/>
        <v>51.411764705882355</v>
      </c>
      <c r="J15" s="39">
        <v>11</v>
      </c>
      <c r="K15" s="39">
        <v>7</v>
      </c>
      <c r="L15" s="41">
        <v>882588.70000000007</v>
      </c>
      <c r="M15" s="41">
        <v>125419</v>
      </c>
      <c r="N15" s="78">
        <v>44848</v>
      </c>
      <c r="O15" s="36" t="s">
        <v>754</v>
      </c>
      <c r="P15" s="79"/>
      <c r="Q15" s="80"/>
      <c r="R15" s="81"/>
      <c r="S15" s="81"/>
      <c r="T15" s="80"/>
      <c r="U15" s="80"/>
      <c r="V15" s="80"/>
      <c r="W15" s="82"/>
      <c r="X15" s="82"/>
      <c r="Y15" s="83"/>
      <c r="Z15" s="83"/>
      <c r="AA15" s="80"/>
    </row>
    <row r="16" spans="1:27" customFormat="1" ht="25.35" customHeight="1">
      <c r="A16" s="35">
        <v>4</v>
      </c>
      <c r="B16" s="35">
        <v>1</v>
      </c>
      <c r="C16" s="28" t="s">
        <v>791</v>
      </c>
      <c r="D16" s="41">
        <v>20925.919999999998</v>
      </c>
      <c r="E16" s="39">
        <v>47527.89</v>
      </c>
      <c r="F16" s="45">
        <f>(D16-E16)/E16</f>
        <v>-0.55971283387501536</v>
      </c>
      <c r="G16" s="41">
        <v>2716</v>
      </c>
      <c r="H16" s="39">
        <v>68</v>
      </c>
      <c r="I16" s="39">
        <f t="shared" si="0"/>
        <v>39.941176470588232</v>
      </c>
      <c r="J16" s="39">
        <v>15</v>
      </c>
      <c r="K16" s="39">
        <v>3</v>
      </c>
      <c r="L16" s="41">
        <v>219243.45</v>
      </c>
      <c r="M16" s="41">
        <v>29231</v>
      </c>
      <c r="N16" s="78">
        <v>44876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4</v>
      </c>
      <c r="C17" s="28" t="s">
        <v>803</v>
      </c>
      <c r="D17" s="41">
        <v>15865.41</v>
      </c>
      <c r="E17" s="39">
        <v>22293.56</v>
      </c>
      <c r="F17" s="39" t="s">
        <v>36</v>
      </c>
      <c r="G17" s="41">
        <v>2266</v>
      </c>
      <c r="H17" s="39">
        <v>54</v>
      </c>
      <c r="I17" s="39">
        <f t="shared" si="0"/>
        <v>41.962962962962962</v>
      </c>
      <c r="J17" s="39">
        <v>11</v>
      </c>
      <c r="K17" s="39">
        <v>2</v>
      </c>
      <c r="L17" s="41">
        <v>51304.800000000003</v>
      </c>
      <c r="M17" s="41">
        <v>7725</v>
      </c>
      <c r="N17" s="78">
        <v>44883</v>
      </c>
      <c r="O17" s="36" t="s">
        <v>50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>
        <v>5</v>
      </c>
      <c r="C18" s="28" t="s">
        <v>774</v>
      </c>
      <c r="D18" s="41">
        <v>8941.3700000000008</v>
      </c>
      <c r="E18" s="41">
        <v>22230.31</v>
      </c>
      <c r="F18" s="45">
        <f>(D18-E18)/E18</f>
        <v>-0.59778473624524353</v>
      </c>
      <c r="G18" s="41">
        <v>1714</v>
      </c>
      <c r="H18" s="39">
        <v>68</v>
      </c>
      <c r="I18" s="39">
        <f t="shared" si="0"/>
        <v>25.205882352941178</v>
      </c>
      <c r="J18" s="39">
        <v>12</v>
      </c>
      <c r="K18" s="39">
        <v>4</v>
      </c>
      <c r="L18" s="41">
        <v>160417.04</v>
      </c>
      <c r="M18" s="41">
        <v>31305</v>
      </c>
      <c r="N18" s="78">
        <v>44869</v>
      </c>
      <c r="O18" s="36" t="s">
        <v>39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86" t="s">
        <v>34</v>
      </c>
      <c r="C19" s="87" t="s">
        <v>811</v>
      </c>
      <c r="D19" s="88">
        <v>7291.97</v>
      </c>
      <c r="E19" s="39" t="s">
        <v>36</v>
      </c>
      <c r="F19" s="39" t="s">
        <v>36</v>
      </c>
      <c r="G19" s="88">
        <v>1088</v>
      </c>
      <c r="H19" s="89">
        <v>54</v>
      </c>
      <c r="I19" s="89">
        <f t="shared" si="0"/>
        <v>20.148148148148149</v>
      </c>
      <c r="J19" s="89">
        <v>14</v>
      </c>
      <c r="K19" s="89">
        <v>1</v>
      </c>
      <c r="L19" s="88">
        <v>7758.72</v>
      </c>
      <c r="M19" s="88">
        <v>1164</v>
      </c>
      <c r="N19" s="78" t="s">
        <v>812</v>
      </c>
      <c r="O19" s="91" t="s">
        <v>48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7</v>
      </c>
      <c r="C20" s="28" t="s">
        <v>759</v>
      </c>
      <c r="D20" s="41">
        <v>6107.5100000000093</v>
      </c>
      <c r="E20" s="41">
        <v>8334.8800000000047</v>
      </c>
      <c r="F20" s="45">
        <f>(D20-E20)/E20</f>
        <v>-0.26723480122089271</v>
      </c>
      <c r="G20" s="41">
        <v>889</v>
      </c>
      <c r="H20" s="39">
        <v>14</v>
      </c>
      <c r="I20" s="39">
        <f t="shared" si="0"/>
        <v>63.5</v>
      </c>
      <c r="J20" s="39">
        <v>5</v>
      </c>
      <c r="K20" s="39">
        <v>6</v>
      </c>
      <c r="L20" s="41">
        <v>162935.92000000001</v>
      </c>
      <c r="M20" s="41">
        <v>25576</v>
      </c>
      <c r="N20" s="78">
        <v>44855</v>
      </c>
      <c r="O20" s="36" t="s">
        <v>119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35" t="s">
        <v>814</v>
      </c>
      <c r="C21" s="28" t="s">
        <v>813</v>
      </c>
      <c r="D21" s="41">
        <v>5136.3500000000004</v>
      </c>
      <c r="E21" s="39" t="s">
        <v>36</v>
      </c>
      <c r="F21" s="39" t="s">
        <v>36</v>
      </c>
      <c r="G21" s="41">
        <v>803</v>
      </c>
      <c r="H21" s="39">
        <v>58</v>
      </c>
      <c r="I21" s="39">
        <f t="shared" si="0"/>
        <v>13.844827586206897</v>
      </c>
      <c r="J21" s="39">
        <v>16</v>
      </c>
      <c r="K21" s="39">
        <v>1</v>
      </c>
      <c r="L21" s="41">
        <v>5706.85</v>
      </c>
      <c r="M21" s="41">
        <v>904</v>
      </c>
      <c r="N21" s="78" t="s">
        <v>812</v>
      </c>
      <c r="O21" s="36" t="s">
        <v>45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 t="s">
        <v>34</v>
      </c>
      <c r="C22" s="28" t="s">
        <v>808</v>
      </c>
      <c r="D22" s="41">
        <v>3109</v>
      </c>
      <c r="E22" s="39" t="s">
        <v>36</v>
      </c>
      <c r="F22" s="39" t="s">
        <v>36</v>
      </c>
      <c r="G22" s="41">
        <v>524</v>
      </c>
      <c r="H22" s="39" t="s">
        <v>36</v>
      </c>
      <c r="I22" s="39" t="s">
        <v>36</v>
      </c>
      <c r="J22" s="39">
        <v>17</v>
      </c>
      <c r="K22" s="39">
        <v>1</v>
      </c>
      <c r="L22" s="41">
        <v>3109</v>
      </c>
      <c r="M22" s="41">
        <v>524</v>
      </c>
      <c r="N22" s="78">
        <v>44890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175038.62</v>
      </c>
      <c r="E23" s="34">
        <v>227911.14</v>
      </c>
      <c r="F23" s="65">
        <f>(D23-E23)/E23</f>
        <v>-0.23198743159285684</v>
      </c>
      <c r="G23" s="34">
        <f>SUM(G13:G22)</f>
        <v>26708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802</v>
      </c>
      <c r="D25" s="41">
        <v>2794.6</v>
      </c>
      <c r="E25" s="39">
        <v>6045.91</v>
      </c>
      <c r="F25" s="45">
        <f>(D25-E25)/E25</f>
        <v>-0.53777016197727057</v>
      </c>
      <c r="G25" s="41">
        <v>392</v>
      </c>
      <c r="H25" s="39">
        <v>15</v>
      </c>
      <c r="I25" s="39">
        <f t="shared" ref="I25:I34" si="1">G25/H25</f>
        <v>26.133333333333333</v>
      </c>
      <c r="J25" s="39">
        <v>6</v>
      </c>
      <c r="K25" s="39">
        <v>2</v>
      </c>
      <c r="L25" s="41">
        <v>11946.34</v>
      </c>
      <c r="M25" s="41">
        <v>1803</v>
      </c>
      <c r="N25" s="78">
        <v>44883</v>
      </c>
      <c r="O25" s="36" t="s">
        <v>50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35">
        <v>18</v>
      </c>
      <c r="C26" s="28" t="s">
        <v>797</v>
      </c>
      <c r="D26" s="39">
        <v>2495.52</v>
      </c>
      <c r="E26" s="39">
        <v>948.32</v>
      </c>
      <c r="F26" s="45">
        <f>(D26-E26)/E26</f>
        <v>1.6315167875822505</v>
      </c>
      <c r="G26" s="41">
        <v>504</v>
      </c>
      <c r="H26" s="39">
        <v>19</v>
      </c>
      <c r="I26" s="39">
        <f t="shared" si="1"/>
        <v>26.526315789473685</v>
      </c>
      <c r="J26" s="39">
        <v>10</v>
      </c>
      <c r="K26" s="39">
        <v>2</v>
      </c>
      <c r="L26" s="41">
        <v>4470.49</v>
      </c>
      <c r="M26" s="41">
        <v>924</v>
      </c>
      <c r="N26" s="78">
        <v>44883</v>
      </c>
      <c r="O26" s="36" t="s">
        <v>81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8</v>
      </c>
      <c r="C27" s="28" t="s">
        <v>773</v>
      </c>
      <c r="D27" s="41">
        <v>2485.2199999999998</v>
      </c>
      <c r="E27" s="41">
        <v>7181.87</v>
      </c>
      <c r="F27" s="45">
        <f>(D27-E27)/E27</f>
        <v>-0.6539592056107949</v>
      </c>
      <c r="G27" s="41">
        <v>371</v>
      </c>
      <c r="H27" s="39">
        <v>17</v>
      </c>
      <c r="I27" s="39">
        <f t="shared" si="1"/>
        <v>21.823529411764707</v>
      </c>
      <c r="J27" s="39">
        <v>10</v>
      </c>
      <c r="K27" s="39">
        <v>4</v>
      </c>
      <c r="L27" s="41">
        <v>101098.16</v>
      </c>
      <c r="M27" s="41">
        <v>15522</v>
      </c>
      <c r="N27" s="78">
        <v>44869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4.75" customHeight="1">
      <c r="A28" s="35">
        <v>14</v>
      </c>
      <c r="B28" s="35">
        <v>11</v>
      </c>
      <c r="C28" s="28" t="s">
        <v>798</v>
      </c>
      <c r="D28" s="41">
        <v>2913.13</v>
      </c>
      <c r="E28" s="39">
        <v>4245.21</v>
      </c>
      <c r="F28" s="45">
        <f>(D28-E28)/E28</f>
        <v>-0.31378424153339879</v>
      </c>
      <c r="G28" s="41">
        <v>437</v>
      </c>
      <c r="H28" s="39">
        <v>20</v>
      </c>
      <c r="I28" s="39">
        <f t="shared" si="1"/>
        <v>21.85</v>
      </c>
      <c r="J28" s="39">
        <v>5</v>
      </c>
      <c r="K28" s="39">
        <v>2</v>
      </c>
      <c r="L28" s="41">
        <v>10349.950000000001</v>
      </c>
      <c r="M28" s="41">
        <v>1850</v>
      </c>
      <c r="N28" s="78">
        <v>44883</v>
      </c>
      <c r="O28" s="36" t="s">
        <v>799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86" t="s">
        <v>34</v>
      </c>
      <c r="C29" s="87" t="s">
        <v>816</v>
      </c>
      <c r="D29" s="88">
        <v>2168.15</v>
      </c>
      <c r="E29" s="89" t="s">
        <v>36</v>
      </c>
      <c r="F29" s="89" t="s">
        <v>36</v>
      </c>
      <c r="G29" s="88">
        <v>433</v>
      </c>
      <c r="H29" s="89">
        <v>11</v>
      </c>
      <c r="I29" s="89">
        <f t="shared" si="1"/>
        <v>39.363636363636367</v>
      </c>
      <c r="J29" s="89">
        <v>5</v>
      </c>
      <c r="K29" s="89">
        <v>1</v>
      </c>
      <c r="L29" s="88">
        <v>2168.15</v>
      </c>
      <c r="M29" s="88">
        <v>433</v>
      </c>
      <c r="N29" s="78">
        <v>44890</v>
      </c>
      <c r="O29" s="36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35">
        <v>16</v>
      </c>
      <c r="B30" s="35">
        <v>6</v>
      </c>
      <c r="C30" s="28" t="s">
        <v>788</v>
      </c>
      <c r="D30" s="41">
        <v>1762.36</v>
      </c>
      <c r="E30" s="39">
        <v>9567.5300000000007</v>
      </c>
      <c r="F30" s="45">
        <f>(D30-E30)/E30</f>
        <v>-0.81579780779365207</v>
      </c>
      <c r="G30" s="41">
        <v>344</v>
      </c>
      <c r="H30" s="39">
        <v>26</v>
      </c>
      <c r="I30" s="39">
        <f t="shared" si="1"/>
        <v>13.23076923076923</v>
      </c>
      <c r="J30" s="39">
        <v>8</v>
      </c>
      <c r="K30" s="39">
        <v>3</v>
      </c>
      <c r="L30" s="41">
        <v>27601.75</v>
      </c>
      <c r="M30" s="41">
        <v>5350</v>
      </c>
      <c r="N30" s="78">
        <v>44876</v>
      </c>
      <c r="O30" s="36" t="s">
        <v>789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 t="s">
        <v>34</v>
      </c>
      <c r="C31" s="28" t="s">
        <v>809</v>
      </c>
      <c r="D31" s="41">
        <v>939.5</v>
      </c>
      <c r="E31" s="39" t="s">
        <v>36</v>
      </c>
      <c r="F31" s="39" t="s">
        <v>36</v>
      </c>
      <c r="G31" s="41">
        <v>188</v>
      </c>
      <c r="H31" s="39">
        <v>12</v>
      </c>
      <c r="I31" s="89">
        <f t="shared" si="1"/>
        <v>15.666666666666666</v>
      </c>
      <c r="J31" s="39">
        <v>6</v>
      </c>
      <c r="K31" s="39">
        <v>3</v>
      </c>
      <c r="L31" s="41">
        <v>939.5</v>
      </c>
      <c r="M31" s="41">
        <v>188</v>
      </c>
      <c r="N31" s="78">
        <v>44880</v>
      </c>
      <c r="O31" s="36" t="s">
        <v>810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16</v>
      </c>
      <c r="C32" s="28" t="s">
        <v>730</v>
      </c>
      <c r="D32" s="41">
        <v>791.86</v>
      </c>
      <c r="E32" s="41">
        <v>1372.18</v>
      </c>
      <c r="F32" s="45">
        <f>(D32-E32)/E32</f>
        <v>-0.42291827602792637</v>
      </c>
      <c r="G32" s="41">
        <v>112</v>
      </c>
      <c r="H32" s="39">
        <v>6</v>
      </c>
      <c r="I32" s="39">
        <f t="shared" si="1"/>
        <v>18.666666666666668</v>
      </c>
      <c r="J32" s="39">
        <v>3</v>
      </c>
      <c r="K32" s="39">
        <v>9</v>
      </c>
      <c r="L32" s="41">
        <v>227120.25</v>
      </c>
      <c r="M32" s="41">
        <v>34386</v>
      </c>
      <c r="N32" s="78">
        <v>44834</v>
      </c>
      <c r="O32" s="36" t="s">
        <v>37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35">
        <v>19</v>
      </c>
      <c r="B33" s="35">
        <v>17</v>
      </c>
      <c r="C33" s="28" t="s">
        <v>654</v>
      </c>
      <c r="D33" s="41">
        <v>465.4</v>
      </c>
      <c r="E33" s="41">
        <v>1297.43</v>
      </c>
      <c r="F33" s="45">
        <f>(D33-E33)/E33</f>
        <v>-0.64129085962248444</v>
      </c>
      <c r="G33" s="41">
        <v>89</v>
      </c>
      <c r="H33" s="39">
        <v>3</v>
      </c>
      <c r="I33" s="39">
        <f t="shared" si="1"/>
        <v>29.666666666666668</v>
      </c>
      <c r="J33" s="39">
        <v>1</v>
      </c>
      <c r="K33" s="39">
        <v>18</v>
      </c>
      <c r="L33" s="41">
        <v>320196.76</v>
      </c>
      <c r="M33" s="41">
        <v>68236</v>
      </c>
      <c r="N33" s="78">
        <v>44771</v>
      </c>
      <c r="O33" s="36" t="s">
        <v>45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35">
        <v>20</v>
      </c>
      <c r="B34" s="35">
        <v>12</v>
      </c>
      <c r="C34" s="28" t="s">
        <v>750</v>
      </c>
      <c r="D34" s="41">
        <v>358.92</v>
      </c>
      <c r="E34" s="41">
        <v>3056.53</v>
      </c>
      <c r="F34" s="45">
        <f>(D34-E34)/E34</f>
        <v>-0.8825727213539537</v>
      </c>
      <c r="G34" s="41">
        <v>66</v>
      </c>
      <c r="H34" s="39">
        <v>5</v>
      </c>
      <c r="I34" s="39">
        <f t="shared" si="1"/>
        <v>13.2</v>
      </c>
      <c r="J34" s="39">
        <v>3</v>
      </c>
      <c r="K34" s="39">
        <v>6</v>
      </c>
      <c r="L34" s="41">
        <v>83477.13</v>
      </c>
      <c r="M34" s="41">
        <v>16789</v>
      </c>
      <c r="N34" s="78">
        <v>44855</v>
      </c>
      <c r="O34" s="36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192213.27999999997</v>
      </c>
      <c r="E35" s="34">
        <v>245620.16999999998</v>
      </c>
      <c r="F35" s="65">
        <f>(D35-E35)/E35</f>
        <v>-0.21743690674914856</v>
      </c>
      <c r="G35" s="34">
        <f>SUM(G23:G34)</f>
        <v>29644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customFormat="1" ht="25.35" customHeight="1">
      <c r="A37" s="35">
        <v>21</v>
      </c>
      <c r="B37" s="35">
        <v>22</v>
      </c>
      <c r="C37" s="28" t="s">
        <v>731</v>
      </c>
      <c r="D37" s="41">
        <v>291.5</v>
      </c>
      <c r="E37" s="41">
        <v>198</v>
      </c>
      <c r="F37" s="45">
        <f t="shared" ref="F37:F43" si="2">(D37-E37)/E37</f>
        <v>0.47222222222222221</v>
      </c>
      <c r="G37" s="41">
        <v>48</v>
      </c>
      <c r="H37" s="39">
        <v>3</v>
      </c>
      <c r="I37" s="39">
        <f>G37/H37</f>
        <v>16</v>
      </c>
      <c r="J37" s="39">
        <v>2</v>
      </c>
      <c r="K37" s="39">
        <v>9</v>
      </c>
      <c r="L37" s="41">
        <v>170060.31</v>
      </c>
      <c r="M37" s="41">
        <v>28485</v>
      </c>
      <c r="N37" s="78">
        <v>44834</v>
      </c>
      <c r="O37" s="36" t="s">
        <v>539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s="97" customFormat="1" ht="25.35" customHeight="1">
      <c r="A38" s="35">
        <v>22</v>
      </c>
      <c r="B38" s="35">
        <v>13</v>
      </c>
      <c r="C38" s="28" t="s">
        <v>751</v>
      </c>
      <c r="D38" s="41">
        <v>286</v>
      </c>
      <c r="E38" s="41">
        <v>1972</v>
      </c>
      <c r="F38" s="45">
        <f t="shared" si="2"/>
        <v>-0.85496957403651119</v>
      </c>
      <c r="G38" s="41">
        <v>59</v>
      </c>
      <c r="H38" s="39" t="s">
        <v>36</v>
      </c>
      <c r="I38" s="39" t="s">
        <v>36</v>
      </c>
      <c r="J38" s="39">
        <v>3</v>
      </c>
      <c r="K38" s="39">
        <v>7</v>
      </c>
      <c r="L38" s="41">
        <v>116279</v>
      </c>
      <c r="M38" s="41">
        <v>23777</v>
      </c>
      <c r="N38" s="78">
        <v>44848</v>
      </c>
      <c r="O38" s="36" t="s">
        <v>65</v>
      </c>
      <c r="P38" s="94"/>
      <c r="Q38" s="100"/>
      <c r="R38" s="101"/>
      <c r="S38" s="100"/>
      <c r="T38" s="100"/>
      <c r="U38" s="95"/>
      <c r="V38" s="96"/>
      <c r="W38" s="96"/>
      <c r="X38" s="95"/>
      <c r="Y38" s="93"/>
    </row>
    <row r="39" spans="1:27" customFormat="1" ht="25.35" customHeight="1">
      <c r="A39" s="35">
        <v>23</v>
      </c>
      <c r="B39" s="35">
        <v>15</v>
      </c>
      <c r="C39" s="28" t="s">
        <v>760</v>
      </c>
      <c r="D39" s="41">
        <v>214.8</v>
      </c>
      <c r="E39" s="41">
        <v>1660.52</v>
      </c>
      <c r="F39" s="45">
        <f t="shared" si="2"/>
        <v>-0.87064293113000746</v>
      </c>
      <c r="G39" s="41">
        <v>34</v>
      </c>
      <c r="H39" s="39">
        <v>2</v>
      </c>
      <c r="I39" s="39">
        <f>G39/H39</f>
        <v>17</v>
      </c>
      <c r="J39" s="39">
        <v>1</v>
      </c>
      <c r="K39" s="39">
        <v>6</v>
      </c>
      <c r="L39" s="41">
        <v>221035.5</v>
      </c>
      <c r="M39" s="41">
        <v>32312</v>
      </c>
      <c r="N39" s="78">
        <v>44855</v>
      </c>
      <c r="O39" s="36" t="s">
        <v>45</v>
      </c>
      <c r="P39" s="81"/>
      <c r="Q39" s="102"/>
      <c r="R39" s="103"/>
      <c r="S39" s="102"/>
      <c r="T39" s="102"/>
      <c r="U39" s="82"/>
      <c r="V39" s="83"/>
      <c r="W39" s="83"/>
      <c r="X39" s="82"/>
      <c r="Y39" s="80"/>
    </row>
    <row r="40" spans="1:27" s="97" customFormat="1" ht="25.35" customHeight="1">
      <c r="A40" s="35">
        <v>24</v>
      </c>
      <c r="B40" s="35">
        <v>19</v>
      </c>
      <c r="C40" s="28" t="s">
        <v>711</v>
      </c>
      <c r="D40" s="41">
        <v>190</v>
      </c>
      <c r="E40" s="41">
        <v>759.74</v>
      </c>
      <c r="F40" s="45">
        <f t="shared" si="2"/>
        <v>-0.74991444441519473</v>
      </c>
      <c r="G40" s="41">
        <v>28</v>
      </c>
      <c r="H40" s="39">
        <v>1</v>
      </c>
      <c r="I40" s="39">
        <f>G40/H40</f>
        <v>28</v>
      </c>
      <c r="J40" s="39">
        <v>1</v>
      </c>
      <c r="K40" s="39">
        <v>11</v>
      </c>
      <c r="L40" s="41">
        <v>119723.53</v>
      </c>
      <c r="M40" s="41">
        <v>18904</v>
      </c>
      <c r="N40" s="78">
        <v>44820</v>
      </c>
      <c r="O40" s="36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35">
        <v>25</v>
      </c>
      <c r="B41" s="35">
        <v>21</v>
      </c>
      <c r="C41" s="28" t="s">
        <v>738</v>
      </c>
      <c r="D41" s="41">
        <v>104</v>
      </c>
      <c r="E41" s="41">
        <v>247.5</v>
      </c>
      <c r="F41" s="45">
        <f t="shared" si="2"/>
        <v>-0.57979797979797976</v>
      </c>
      <c r="G41" s="41">
        <v>16</v>
      </c>
      <c r="H41" s="39">
        <v>1</v>
      </c>
      <c r="I41" s="39">
        <f>G41/H41</f>
        <v>16</v>
      </c>
      <c r="J41" s="39">
        <v>1</v>
      </c>
      <c r="K41" s="39">
        <v>8</v>
      </c>
      <c r="L41" s="41">
        <v>16371.02</v>
      </c>
      <c r="M41" s="41">
        <v>2589</v>
      </c>
      <c r="N41" s="78">
        <v>44841</v>
      </c>
      <c r="O41" s="36" t="s">
        <v>43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customFormat="1" ht="25.35" customHeight="1">
      <c r="A42" s="35">
        <v>26</v>
      </c>
      <c r="B42" s="35">
        <v>25</v>
      </c>
      <c r="C42" s="28" t="s">
        <v>768</v>
      </c>
      <c r="D42" s="41">
        <v>47.5</v>
      </c>
      <c r="E42" s="41">
        <v>16</v>
      </c>
      <c r="F42" s="45">
        <f t="shared" si="2"/>
        <v>1.96875</v>
      </c>
      <c r="G42" s="41">
        <v>9</v>
      </c>
      <c r="H42" s="39">
        <v>1</v>
      </c>
      <c r="I42" s="89">
        <f>G42/H42</f>
        <v>9</v>
      </c>
      <c r="J42" s="39">
        <v>1</v>
      </c>
      <c r="K42" s="39">
        <v>5</v>
      </c>
      <c r="L42" s="41">
        <v>6136.32</v>
      </c>
      <c r="M42" s="41">
        <v>972</v>
      </c>
      <c r="N42" s="78">
        <v>44862</v>
      </c>
      <c r="O42" s="36" t="s">
        <v>539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ht="25.35" customHeight="1">
      <c r="A43" s="14"/>
      <c r="B43" s="14"/>
      <c r="C43" s="27" t="s">
        <v>174</v>
      </c>
      <c r="D43" s="34">
        <f>SUM(D35:D42)</f>
        <v>193347.07999999996</v>
      </c>
      <c r="E43" s="34">
        <v>246332.08</v>
      </c>
      <c r="F43" s="65">
        <f t="shared" si="2"/>
        <v>-0.21509581699630853</v>
      </c>
      <c r="G43" s="34">
        <f>SUM(G35:G42)</f>
        <v>29838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B60-191F-4AD4-A5CD-64B1BE2FB369}">
  <sheetPr codeName="Sheet9"/>
  <dimension ref="A1:AB73"/>
  <sheetViews>
    <sheetView topLeftCell="A9" zoomScale="60" zoomScaleNormal="60" workbookViewId="0">
      <selection activeCell="V42" sqref="V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7" ht="19.5" customHeight="1">
      <c r="E1" s="2" t="s">
        <v>792</v>
      </c>
      <c r="F1" s="2"/>
      <c r="G1" s="2"/>
      <c r="H1" s="2"/>
      <c r="I1" s="2"/>
    </row>
    <row r="2" spans="1:27" ht="19.5" customHeight="1">
      <c r="E2" s="2" t="s">
        <v>793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4" t="s">
        <v>795</v>
      </c>
      <c r="E6" s="4" t="s">
        <v>786</v>
      </c>
      <c r="F6" s="156"/>
      <c r="G6" s="4" t="s">
        <v>795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7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7" ht="21.6">
      <c r="A10" s="159"/>
      <c r="B10" s="159"/>
      <c r="C10" s="156"/>
      <c r="D10" s="75" t="s">
        <v>794</v>
      </c>
      <c r="E10" s="75" t="s">
        <v>784</v>
      </c>
      <c r="F10" s="156"/>
      <c r="G10" s="75" t="s">
        <v>794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7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 t="s">
        <v>34</v>
      </c>
      <c r="C13" s="87" t="s">
        <v>800</v>
      </c>
      <c r="D13" s="88">
        <v>54719.11</v>
      </c>
      <c r="E13" s="89" t="s">
        <v>36</v>
      </c>
      <c r="F13" s="89" t="s">
        <v>36</v>
      </c>
      <c r="G13" s="88">
        <v>8418</v>
      </c>
      <c r="H13" s="89">
        <v>119</v>
      </c>
      <c r="I13" s="89">
        <f>G13/H13</f>
        <v>70.739495798319325</v>
      </c>
      <c r="J13" s="89">
        <v>15</v>
      </c>
      <c r="K13" s="89">
        <v>1</v>
      </c>
      <c r="L13" s="88">
        <v>60347.6</v>
      </c>
      <c r="M13" s="88">
        <v>9123</v>
      </c>
      <c r="N13" s="90">
        <v>44883</v>
      </c>
      <c r="O13" s="91" t="s">
        <v>801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ht="25.35" customHeight="1">
      <c r="A14" s="35">
        <v>2</v>
      </c>
      <c r="B14" s="86">
        <v>1</v>
      </c>
      <c r="C14" s="87" t="s">
        <v>791</v>
      </c>
      <c r="D14" s="88">
        <v>47527.89</v>
      </c>
      <c r="E14" s="89">
        <v>100085.46</v>
      </c>
      <c r="F14" s="98">
        <f>(D14-E14)/E14</f>
        <v>-0.52512692652858872</v>
      </c>
      <c r="G14" s="88">
        <v>5968</v>
      </c>
      <c r="H14" s="89">
        <v>103</v>
      </c>
      <c r="I14" s="89">
        <f>G14/H14</f>
        <v>57.941747572815537</v>
      </c>
      <c r="J14" s="89">
        <v>19</v>
      </c>
      <c r="K14" s="89">
        <v>2</v>
      </c>
      <c r="L14" s="88">
        <v>186689.31</v>
      </c>
      <c r="M14" s="88">
        <v>24820</v>
      </c>
      <c r="N14" s="90">
        <v>44876</v>
      </c>
      <c r="O14" s="91" t="s">
        <v>50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s="97" customFormat="1" ht="25.35" customHeight="1">
      <c r="A15" s="86">
        <v>3</v>
      </c>
      <c r="B15" s="35">
        <v>2</v>
      </c>
      <c r="C15" s="28" t="s">
        <v>753</v>
      </c>
      <c r="D15" s="41">
        <v>45128.08</v>
      </c>
      <c r="E15" s="41">
        <v>79648.03</v>
      </c>
      <c r="F15" s="45">
        <f>(D15-E15)/E15</f>
        <v>-0.43340619975158201</v>
      </c>
      <c r="G15" s="41">
        <v>6424</v>
      </c>
      <c r="H15" s="39">
        <v>96</v>
      </c>
      <c r="I15" s="39">
        <f>G15/H15</f>
        <v>66.916666666666671</v>
      </c>
      <c r="J15" s="39">
        <v>12</v>
      </c>
      <c r="K15" s="39">
        <v>6</v>
      </c>
      <c r="L15" s="88">
        <v>832683.08</v>
      </c>
      <c r="M15" s="88">
        <v>117765</v>
      </c>
      <c r="N15" s="37">
        <v>44848</v>
      </c>
      <c r="O15" s="36" t="s">
        <v>754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customFormat="1" ht="25.35" customHeight="1">
      <c r="A16" s="35">
        <v>4</v>
      </c>
      <c r="B16" s="35" t="s">
        <v>34</v>
      </c>
      <c r="C16" s="87" t="s">
        <v>803</v>
      </c>
      <c r="D16" s="88">
        <v>22293.56</v>
      </c>
      <c r="E16" s="39" t="s">
        <v>36</v>
      </c>
      <c r="F16" s="39" t="s">
        <v>36</v>
      </c>
      <c r="G16" s="88">
        <v>3267</v>
      </c>
      <c r="H16" s="89">
        <v>58</v>
      </c>
      <c r="I16" s="89">
        <f t="shared" ref="I16:I21" si="0">G16/H16</f>
        <v>56.327586206896555</v>
      </c>
      <c r="J16" s="89">
        <v>17</v>
      </c>
      <c r="K16" s="39">
        <v>1</v>
      </c>
      <c r="L16" s="88">
        <v>22592.560000000001</v>
      </c>
      <c r="M16" s="88">
        <v>3336</v>
      </c>
      <c r="N16" s="78">
        <v>44883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s="97" customFormat="1" ht="25.35" customHeight="1">
      <c r="A17" s="86">
        <v>5</v>
      </c>
      <c r="B17" s="35">
        <v>3</v>
      </c>
      <c r="C17" s="28" t="s">
        <v>774</v>
      </c>
      <c r="D17" s="41">
        <v>22230.31</v>
      </c>
      <c r="E17" s="41">
        <v>46717.93</v>
      </c>
      <c r="F17" s="45">
        <f>(D17-E17)/E17</f>
        <v>-0.52415892570582645</v>
      </c>
      <c r="G17" s="41">
        <v>4230</v>
      </c>
      <c r="H17" s="39">
        <v>88</v>
      </c>
      <c r="I17" s="39">
        <f t="shared" si="0"/>
        <v>48.06818181818182</v>
      </c>
      <c r="J17" s="39">
        <v>17</v>
      </c>
      <c r="K17" s="39">
        <v>3</v>
      </c>
      <c r="L17" s="41">
        <v>147475.23000000001</v>
      </c>
      <c r="M17" s="41">
        <v>28587</v>
      </c>
      <c r="N17" s="37">
        <v>44869</v>
      </c>
      <c r="O17" s="36" t="s">
        <v>39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35">
        <v>6</v>
      </c>
      <c r="B18" s="86">
        <v>6</v>
      </c>
      <c r="C18" s="87" t="s">
        <v>788</v>
      </c>
      <c r="D18" s="88">
        <v>9567.5300000000007</v>
      </c>
      <c r="E18" s="89">
        <v>13465.17</v>
      </c>
      <c r="F18" s="45">
        <f>(D18-E18)/E18</f>
        <v>-0.28946088315260776</v>
      </c>
      <c r="G18" s="88">
        <v>1820</v>
      </c>
      <c r="H18" s="89">
        <v>20</v>
      </c>
      <c r="I18" s="89">
        <f t="shared" si="0"/>
        <v>91</v>
      </c>
      <c r="J18" s="89">
        <v>10</v>
      </c>
      <c r="K18" s="89">
        <v>2</v>
      </c>
      <c r="L18" s="88">
        <v>24430.410000000003</v>
      </c>
      <c r="M18" s="88">
        <v>4675</v>
      </c>
      <c r="N18" s="90">
        <v>44876</v>
      </c>
      <c r="O18" s="91" t="s">
        <v>789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>
        <v>5</v>
      </c>
      <c r="C19" s="87" t="s">
        <v>759</v>
      </c>
      <c r="D19" s="88">
        <v>8334.8800000000047</v>
      </c>
      <c r="E19" s="88">
        <v>18763.960000000006</v>
      </c>
      <c r="F19" s="98">
        <f>(D19-E19)/E19</f>
        <v>-0.55580378555486143</v>
      </c>
      <c r="G19" s="88">
        <v>1283</v>
      </c>
      <c r="H19" s="89">
        <v>16</v>
      </c>
      <c r="I19" s="89">
        <f t="shared" si="0"/>
        <v>80.1875</v>
      </c>
      <c r="J19" s="89">
        <v>5</v>
      </c>
      <c r="K19" s="89">
        <v>5</v>
      </c>
      <c r="L19" s="88">
        <v>151096</v>
      </c>
      <c r="M19" s="88">
        <v>23728</v>
      </c>
      <c r="N19" s="90">
        <v>44855</v>
      </c>
      <c r="O19" s="91" t="s">
        <v>119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customFormat="1" ht="25.35" customHeight="1">
      <c r="A20" s="35">
        <v>8</v>
      </c>
      <c r="B20" s="35">
        <v>4</v>
      </c>
      <c r="C20" s="28" t="s">
        <v>773</v>
      </c>
      <c r="D20" s="41">
        <v>7181.87</v>
      </c>
      <c r="E20" s="41">
        <v>21362.62</v>
      </c>
      <c r="F20" s="45">
        <f>(D20-E20)/E20</f>
        <v>-0.66381136770677007</v>
      </c>
      <c r="G20" s="41">
        <v>1083</v>
      </c>
      <c r="H20" s="39">
        <v>30</v>
      </c>
      <c r="I20" s="39">
        <f t="shared" si="0"/>
        <v>36.1</v>
      </c>
      <c r="J20" s="39">
        <v>11</v>
      </c>
      <c r="K20" s="39">
        <v>3</v>
      </c>
      <c r="L20" s="41">
        <v>95782.61</v>
      </c>
      <c r="M20" s="41">
        <v>14673</v>
      </c>
      <c r="N20" s="78">
        <v>44869</v>
      </c>
      <c r="O20" s="36" t="s">
        <v>48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86">
        <v>9</v>
      </c>
      <c r="B21" s="35" t="s">
        <v>34</v>
      </c>
      <c r="C21" s="87" t="s">
        <v>802</v>
      </c>
      <c r="D21" s="88">
        <v>6045.91</v>
      </c>
      <c r="E21" s="39" t="s">
        <v>36</v>
      </c>
      <c r="F21" s="39" t="s">
        <v>36</v>
      </c>
      <c r="G21" s="88">
        <v>884</v>
      </c>
      <c r="H21" s="89">
        <v>28</v>
      </c>
      <c r="I21" s="89">
        <f t="shared" si="0"/>
        <v>31.571428571428573</v>
      </c>
      <c r="J21" s="89">
        <v>11</v>
      </c>
      <c r="K21" s="89">
        <v>1</v>
      </c>
      <c r="L21" s="41">
        <v>6045.91</v>
      </c>
      <c r="M21" s="41">
        <v>884</v>
      </c>
      <c r="N21" s="78">
        <v>44883</v>
      </c>
      <c r="O21" s="91" t="s">
        <v>50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59">
        <v>10</v>
      </c>
      <c r="C22" s="28" t="s">
        <v>713</v>
      </c>
      <c r="D22" s="41">
        <v>4882</v>
      </c>
      <c r="E22" s="41">
        <v>6598</v>
      </c>
      <c r="F22" s="45">
        <f>(D22-E22)/E22</f>
        <v>-0.26007881176113973</v>
      </c>
      <c r="G22" s="41">
        <v>914</v>
      </c>
      <c r="H22" s="39" t="s">
        <v>36</v>
      </c>
      <c r="I22" s="39" t="s">
        <v>36</v>
      </c>
      <c r="J22" s="39">
        <v>8</v>
      </c>
      <c r="K22" s="39">
        <v>10</v>
      </c>
      <c r="L22" s="41">
        <v>206914</v>
      </c>
      <c r="M22" s="41">
        <v>41636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227911.14</v>
      </c>
      <c r="E23" s="34">
        <v>306338.87</v>
      </c>
      <c r="F23" s="65">
        <f>(D23-E23)/E23</f>
        <v>-0.25601625415671209</v>
      </c>
      <c r="G23" s="34">
        <f>SUM(G13:G22)</f>
        <v>34291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86">
        <v>11</v>
      </c>
      <c r="B25" s="59" t="s">
        <v>34</v>
      </c>
      <c r="C25" s="28" t="s">
        <v>798</v>
      </c>
      <c r="D25" s="41">
        <v>4245.21</v>
      </c>
      <c r="E25" s="39" t="s">
        <v>36</v>
      </c>
      <c r="F25" s="39" t="s">
        <v>36</v>
      </c>
      <c r="G25" s="41">
        <v>740</v>
      </c>
      <c r="H25" s="39">
        <v>40</v>
      </c>
      <c r="I25" s="39">
        <f>G25/H25</f>
        <v>18.5</v>
      </c>
      <c r="J25" s="39">
        <v>12</v>
      </c>
      <c r="K25" s="39">
        <v>1</v>
      </c>
      <c r="L25" s="41">
        <v>4621.5600000000004</v>
      </c>
      <c r="M25" s="41">
        <v>809</v>
      </c>
      <c r="N25" s="78">
        <v>44883</v>
      </c>
      <c r="O25" s="36" t="s">
        <v>799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59">
        <v>11</v>
      </c>
      <c r="C26" s="28" t="s">
        <v>750</v>
      </c>
      <c r="D26" s="41">
        <v>3056.53</v>
      </c>
      <c r="E26" s="41">
        <v>5620.11</v>
      </c>
      <c r="F26" s="45">
        <f>(D26-E26)/E26</f>
        <v>-0.45614409682372759</v>
      </c>
      <c r="G26" s="41">
        <v>617</v>
      </c>
      <c r="H26" s="39">
        <v>18</v>
      </c>
      <c r="I26" s="39">
        <f>G26/H26</f>
        <v>34.277777777777779</v>
      </c>
      <c r="J26" s="39">
        <v>9</v>
      </c>
      <c r="K26" s="39">
        <v>5</v>
      </c>
      <c r="L26" s="41">
        <v>82989.19</v>
      </c>
      <c r="M26" s="41">
        <v>16697</v>
      </c>
      <c r="N26" s="78">
        <v>44855</v>
      </c>
      <c r="O26" s="36" t="s">
        <v>48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59">
        <v>9</v>
      </c>
      <c r="C27" s="28" t="s">
        <v>751</v>
      </c>
      <c r="D27" s="41">
        <v>1972</v>
      </c>
      <c r="E27" s="41">
        <v>6643</v>
      </c>
      <c r="F27" s="45">
        <f>(D27-E27)/E27</f>
        <v>-0.70314616889959358</v>
      </c>
      <c r="G27" s="41">
        <v>404</v>
      </c>
      <c r="H27" s="39" t="s">
        <v>36</v>
      </c>
      <c r="I27" s="39" t="s">
        <v>36</v>
      </c>
      <c r="J27" s="39">
        <v>6</v>
      </c>
      <c r="K27" s="39">
        <v>6</v>
      </c>
      <c r="L27" s="41">
        <v>115830</v>
      </c>
      <c r="M27" s="41">
        <v>23690</v>
      </c>
      <c r="N27" s="78">
        <v>44848</v>
      </c>
      <c r="O27" s="36" t="s">
        <v>65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35">
        <v>14</v>
      </c>
      <c r="B28" s="59" t="s">
        <v>34</v>
      </c>
      <c r="C28" s="28" t="s">
        <v>796</v>
      </c>
      <c r="D28" s="41">
        <v>1961.43</v>
      </c>
      <c r="E28" s="39" t="s">
        <v>36</v>
      </c>
      <c r="F28" s="39" t="s">
        <v>36</v>
      </c>
      <c r="G28" s="41">
        <v>362</v>
      </c>
      <c r="H28" s="39">
        <v>24</v>
      </c>
      <c r="I28" s="39">
        <f t="shared" ref="I28:I34" si="1">G28/H28</f>
        <v>15.083333333333334</v>
      </c>
      <c r="J28" s="39">
        <v>12</v>
      </c>
      <c r="K28" s="39">
        <v>1</v>
      </c>
      <c r="L28" s="41">
        <v>1961.43</v>
      </c>
      <c r="M28" s="41">
        <v>362</v>
      </c>
      <c r="N28" s="78">
        <v>44883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86">
        <v>15</v>
      </c>
      <c r="B29" s="59">
        <v>8</v>
      </c>
      <c r="C29" s="28" t="s">
        <v>760</v>
      </c>
      <c r="D29" s="41">
        <v>1660.52</v>
      </c>
      <c r="E29" s="41">
        <v>7118.59</v>
      </c>
      <c r="F29" s="45">
        <f>(D29-E29)/E29</f>
        <v>-0.76673470448501735</v>
      </c>
      <c r="G29" s="41">
        <v>283</v>
      </c>
      <c r="H29" s="39">
        <v>9</v>
      </c>
      <c r="I29" s="39">
        <f t="shared" si="1"/>
        <v>31.444444444444443</v>
      </c>
      <c r="J29" s="39">
        <v>4</v>
      </c>
      <c r="K29" s="39">
        <v>5</v>
      </c>
      <c r="L29" s="41">
        <v>220566.07</v>
      </c>
      <c r="M29" s="41">
        <v>32233</v>
      </c>
      <c r="N29" s="78">
        <v>44855</v>
      </c>
      <c r="O29" s="36" t="s">
        <v>45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4.75" customHeight="1">
      <c r="A30" s="35">
        <v>16</v>
      </c>
      <c r="B30" s="86">
        <v>7</v>
      </c>
      <c r="C30" s="87" t="s">
        <v>730</v>
      </c>
      <c r="D30" s="88">
        <v>1372.18</v>
      </c>
      <c r="E30" s="88">
        <v>7384.79</v>
      </c>
      <c r="F30" s="98">
        <f>(D30-E30)/E30</f>
        <v>-0.81418835200459316</v>
      </c>
      <c r="G30" s="88">
        <v>224</v>
      </c>
      <c r="H30" s="89">
        <v>5</v>
      </c>
      <c r="I30" s="89">
        <f t="shared" si="1"/>
        <v>44.8</v>
      </c>
      <c r="J30" s="89">
        <v>3</v>
      </c>
      <c r="K30" s="89">
        <v>8</v>
      </c>
      <c r="L30" s="88">
        <v>225787.08</v>
      </c>
      <c r="M30" s="88">
        <v>34198</v>
      </c>
      <c r="N30" s="90">
        <v>44834</v>
      </c>
      <c r="O30" s="91" t="s">
        <v>37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86">
        <v>17</v>
      </c>
      <c r="B31" s="35">
        <v>12</v>
      </c>
      <c r="C31" s="28" t="s">
        <v>654</v>
      </c>
      <c r="D31" s="41">
        <v>1297.43</v>
      </c>
      <c r="E31" s="41">
        <v>3135.92</v>
      </c>
      <c r="F31" s="45">
        <f>(D31-E31)/E31</f>
        <v>-0.58626814459552534</v>
      </c>
      <c r="G31" s="41">
        <v>254</v>
      </c>
      <c r="H31" s="39">
        <v>7</v>
      </c>
      <c r="I31" s="39">
        <f t="shared" si="1"/>
        <v>36.285714285714285</v>
      </c>
      <c r="J31" s="39">
        <v>2</v>
      </c>
      <c r="K31" s="39">
        <v>17</v>
      </c>
      <c r="L31" s="41">
        <v>319568.76</v>
      </c>
      <c r="M31" s="41">
        <v>68096</v>
      </c>
      <c r="N31" s="78">
        <v>44771</v>
      </c>
      <c r="O31" s="36" t="s">
        <v>45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 t="s">
        <v>34</v>
      </c>
      <c r="C32" s="28" t="s">
        <v>797</v>
      </c>
      <c r="D32" s="41">
        <v>948.32</v>
      </c>
      <c r="E32" s="39" t="s">
        <v>36</v>
      </c>
      <c r="F32" s="39" t="s">
        <v>36</v>
      </c>
      <c r="G32" s="41">
        <v>201</v>
      </c>
      <c r="H32" s="39">
        <v>6</v>
      </c>
      <c r="I32" s="39">
        <f t="shared" si="1"/>
        <v>33.5</v>
      </c>
      <c r="J32" s="39">
        <v>2</v>
      </c>
      <c r="K32" s="39">
        <v>1</v>
      </c>
      <c r="L32" s="41">
        <v>948.32</v>
      </c>
      <c r="M32" s="41">
        <v>201</v>
      </c>
      <c r="N32" s="78">
        <v>44883</v>
      </c>
      <c r="O32" s="36" t="s">
        <v>81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8" s="97" customFormat="1" ht="25.35" customHeight="1">
      <c r="A33" s="86">
        <v>19</v>
      </c>
      <c r="B33" s="86">
        <v>15</v>
      </c>
      <c r="C33" s="87" t="s">
        <v>711</v>
      </c>
      <c r="D33" s="88">
        <v>759.74</v>
      </c>
      <c r="E33" s="88">
        <v>2283.36</v>
      </c>
      <c r="F33" s="98">
        <f>(D33-E33)/E33</f>
        <v>-0.66727103917034547</v>
      </c>
      <c r="G33" s="88">
        <v>108</v>
      </c>
      <c r="H33" s="89">
        <v>4</v>
      </c>
      <c r="I33" s="89">
        <f t="shared" si="1"/>
        <v>27</v>
      </c>
      <c r="J33" s="89">
        <v>2</v>
      </c>
      <c r="K33" s="89">
        <v>10</v>
      </c>
      <c r="L33" s="88">
        <v>119449.97</v>
      </c>
      <c r="M33" s="88">
        <v>18855</v>
      </c>
      <c r="N33" s="90">
        <v>44820</v>
      </c>
      <c r="O33" s="91" t="s">
        <v>43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8" s="97" customFormat="1" ht="25.35" customHeight="1">
      <c r="A34" s="35">
        <v>20</v>
      </c>
      <c r="B34" s="86">
        <v>16</v>
      </c>
      <c r="C34" s="87" t="s">
        <v>54</v>
      </c>
      <c r="D34" s="88">
        <v>435.67</v>
      </c>
      <c r="E34" s="88">
        <v>1060.04</v>
      </c>
      <c r="F34" s="98">
        <f>(D34-E34)/E34</f>
        <v>-0.58900607524244364</v>
      </c>
      <c r="G34" s="88">
        <v>101</v>
      </c>
      <c r="H34" s="89">
        <v>2</v>
      </c>
      <c r="I34" s="89">
        <f t="shared" si="1"/>
        <v>50.5</v>
      </c>
      <c r="J34" s="89">
        <v>1</v>
      </c>
      <c r="K34" s="89" t="s">
        <v>36</v>
      </c>
      <c r="L34" s="88">
        <v>230488.11</v>
      </c>
      <c r="M34" s="88">
        <v>46020</v>
      </c>
      <c r="N34" s="90">
        <v>44526</v>
      </c>
      <c r="O34" s="91" t="s">
        <v>41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8" ht="25.35" customHeight="1">
      <c r="A35" s="14"/>
      <c r="B35" s="14"/>
      <c r="C35" s="27" t="s">
        <v>69</v>
      </c>
      <c r="D35" s="34">
        <f>SUM(D23:D34)</f>
        <v>245620.16999999998</v>
      </c>
      <c r="E35" s="34">
        <v>326647.41999999993</v>
      </c>
      <c r="F35" s="65">
        <f>(D35-E35)/E35</f>
        <v>-0.24805721716706031</v>
      </c>
      <c r="G35" s="34">
        <f>SUM(G23:G34)</f>
        <v>37585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s="97" customFormat="1" ht="25.35" customHeight="1">
      <c r="A37" s="86">
        <v>21</v>
      </c>
      <c r="B37" s="86">
        <v>24</v>
      </c>
      <c r="C37" s="87" t="s">
        <v>738</v>
      </c>
      <c r="D37" s="88">
        <v>247.5</v>
      </c>
      <c r="E37" s="88">
        <v>31.5</v>
      </c>
      <c r="F37" s="98">
        <f t="shared" ref="F37:F42" si="2">(D37-E37)/E37</f>
        <v>6.8571428571428568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15865.52</v>
      </c>
      <c r="M37" s="88">
        <v>2500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8" s="97" customFormat="1" ht="25.35" customHeight="1">
      <c r="A38" s="35">
        <v>22</v>
      </c>
      <c r="B38" s="86">
        <v>18</v>
      </c>
      <c r="C38" s="87" t="s">
        <v>731</v>
      </c>
      <c r="D38" s="88">
        <v>198</v>
      </c>
      <c r="E38" s="88">
        <v>890.4</v>
      </c>
      <c r="F38" s="98">
        <f t="shared" si="2"/>
        <v>-0.77762803234501343</v>
      </c>
      <c r="G38" s="88">
        <v>36</v>
      </c>
      <c r="H38" s="89">
        <v>2</v>
      </c>
      <c r="I38" s="89">
        <f>G38/H38</f>
        <v>18</v>
      </c>
      <c r="J38" s="89">
        <v>1</v>
      </c>
      <c r="K38" s="89">
        <v>8</v>
      </c>
      <c r="L38" s="88">
        <v>168700.81</v>
      </c>
      <c r="M38" s="88">
        <v>28241</v>
      </c>
      <c r="N38" s="90">
        <v>44834</v>
      </c>
      <c r="O38" s="91" t="s">
        <v>539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8" customFormat="1" ht="25.35" customHeight="1">
      <c r="A39" s="86">
        <v>23</v>
      </c>
      <c r="B39" s="35">
        <v>20</v>
      </c>
      <c r="C39" s="28" t="s">
        <v>767</v>
      </c>
      <c r="D39" s="41">
        <v>156</v>
      </c>
      <c r="E39" s="41">
        <v>254</v>
      </c>
      <c r="F39" s="45">
        <f t="shared" si="2"/>
        <v>-0.38582677165354329</v>
      </c>
      <c r="G39" s="41">
        <v>34</v>
      </c>
      <c r="H39" s="39"/>
      <c r="I39" s="39" t="s">
        <v>36</v>
      </c>
      <c r="J39" s="39">
        <v>1</v>
      </c>
      <c r="K39" s="39">
        <v>4</v>
      </c>
      <c r="L39" s="41">
        <v>7681</v>
      </c>
      <c r="M39" s="41">
        <v>1281</v>
      </c>
      <c r="N39" s="37">
        <v>44862</v>
      </c>
      <c r="O39" s="36" t="s">
        <v>65</v>
      </c>
      <c r="P39" s="72"/>
      <c r="Q39" s="79"/>
      <c r="R39" s="80"/>
      <c r="S39" s="81"/>
      <c r="T39" s="81"/>
      <c r="U39" s="80"/>
      <c r="V39" s="80"/>
      <c r="W39" s="82"/>
      <c r="X39" s="82"/>
      <c r="Y39" s="80"/>
      <c r="Z39" s="83"/>
      <c r="AA39" s="83"/>
      <c r="AB39" s="80"/>
    </row>
    <row r="40" spans="1:28" s="97" customFormat="1" ht="25.35" customHeight="1">
      <c r="A40" s="35">
        <v>24</v>
      </c>
      <c r="B40" s="86">
        <v>17</v>
      </c>
      <c r="C40" s="87" t="s">
        <v>632</v>
      </c>
      <c r="D40" s="88">
        <v>94.41</v>
      </c>
      <c r="E40" s="88">
        <v>965.68</v>
      </c>
      <c r="F40" s="98">
        <f t="shared" si="2"/>
        <v>-0.90223469472288964</v>
      </c>
      <c r="G40" s="88">
        <v>18</v>
      </c>
      <c r="H40" s="89">
        <v>1</v>
      </c>
      <c r="I40" s="89">
        <f>G40/H40</f>
        <v>18</v>
      </c>
      <c r="J40" s="89">
        <v>1</v>
      </c>
      <c r="K40" s="89">
        <v>21</v>
      </c>
      <c r="L40" s="88">
        <v>1340481.42</v>
      </c>
      <c r="M40" s="88">
        <v>248873</v>
      </c>
      <c r="N40" s="90">
        <v>44743</v>
      </c>
      <c r="O40" s="91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8" customFormat="1" ht="25.35" customHeight="1">
      <c r="A41" s="86">
        <v>25</v>
      </c>
      <c r="B41" s="35">
        <v>27</v>
      </c>
      <c r="C41" s="28" t="s">
        <v>768</v>
      </c>
      <c r="D41" s="41">
        <v>16</v>
      </c>
      <c r="E41" s="41">
        <v>10.5</v>
      </c>
      <c r="F41" s="45">
        <f t="shared" si="2"/>
        <v>0.52380952380952384</v>
      </c>
      <c r="G41" s="41">
        <v>4</v>
      </c>
      <c r="H41" s="39">
        <v>2</v>
      </c>
      <c r="I41" s="39">
        <f>G41/H41</f>
        <v>2</v>
      </c>
      <c r="J41" s="39">
        <v>1</v>
      </c>
      <c r="K41" s="39">
        <v>4</v>
      </c>
      <c r="L41" s="88">
        <v>6081</v>
      </c>
      <c r="M41" s="88">
        <v>961</v>
      </c>
      <c r="N41" s="78">
        <v>44862</v>
      </c>
      <c r="O41" s="36" t="s">
        <v>539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8" ht="25.35" customHeight="1">
      <c r="A42" s="14"/>
      <c r="B42" s="14"/>
      <c r="C42" s="27" t="s">
        <v>276</v>
      </c>
      <c r="D42" s="34">
        <f>SUM(D35:D41)</f>
        <v>246332.08</v>
      </c>
      <c r="E42" s="34">
        <v>327091.0199999999</v>
      </c>
      <c r="F42" s="65">
        <f t="shared" si="2"/>
        <v>-0.24690051105652469</v>
      </c>
      <c r="G42" s="34">
        <f>SUM(G35:G41)</f>
        <v>37723</v>
      </c>
      <c r="H42" s="34"/>
      <c r="I42" s="16"/>
      <c r="J42" s="15"/>
      <c r="K42" s="17"/>
      <c r="L42" s="18"/>
      <c r="M42" s="22"/>
      <c r="N42" s="19"/>
      <c r="O42" s="46"/>
    </row>
    <row r="43" spans="1:28" ht="23.1" customHeight="1"/>
    <row r="44" spans="1:28" ht="21" customHeight="1"/>
    <row r="45" spans="1:28" ht="19.5" customHeight="1"/>
    <row r="64" ht="12" customHeight="1"/>
    <row r="73" spans="19:25">
      <c r="S73" s="7"/>
      <c r="Y73" s="7"/>
    </row>
  </sheetData>
  <sortState xmlns:xlrd2="http://schemas.microsoft.com/office/spreadsheetml/2017/richdata2" ref="B13:O15">
    <sortCondition descending="1" ref="D13:D1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A1BF-FB9F-4E04-83DA-6EAA07BBB274}">
  <sheetPr codeName="Sheet10"/>
  <dimension ref="A1:AC75"/>
  <sheetViews>
    <sheetView topLeftCell="A11" zoomScale="60" zoomScaleNormal="60" workbookViewId="0">
      <selection activeCell="C29" sqref="C29:O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7" ht="19.5" customHeight="1">
      <c r="E1" s="2" t="s">
        <v>781</v>
      </c>
      <c r="F1" s="2"/>
      <c r="G1" s="2"/>
      <c r="H1" s="2"/>
      <c r="I1" s="2"/>
    </row>
    <row r="2" spans="1:27" ht="19.5" customHeight="1">
      <c r="E2" s="2" t="s">
        <v>782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4" t="s">
        <v>783</v>
      </c>
      <c r="E6" s="4" t="s">
        <v>787</v>
      </c>
      <c r="F6" s="156"/>
      <c r="G6" s="4" t="s">
        <v>786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7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7" ht="21.6">
      <c r="A10" s="159"/>
      <c r="B10" s="159"/>
      <c r="C10" s="156"/>
      <c r="D10" s="75" t="s">
        <v>784</v>
      </c>
      <c r="E10" s="75" t="s">
        <v>778</v>
      </c>
      <c r="F10" s="156"/>
      <c r="G10" s="75" t="s">
        <v>785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7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 t="s">
        <v>34</v>
      </c>
      <c r="C13" s="28" t="s">
        <v>791</v>
      </c>
      <c r="D13" s="41">
        <v>98636.78</v>
      </c>
      <c r="E13" s="39" t="s">
        <v>36</v>
      </c>
      <c r="F13" s="39" t="s">
        <v>36</v>
      </c>
      <c r="G13" s="41">
        <v>12753</v>
      </c>
      <c r="H13" s="39">
        <v>137</v>
      </c>
      <c r="I13" s="39">
        <f t="shared" ref="I13:I20" si="0">G13/H13</f>
        <v>93.087591240875909</v>
      </c>
      <c r="J13" s="39">
        <v>27</v>
      </c>
      <c r="K13" s="39">
        <v>1</v>
      </c>
      <c r="L13" s="41">
        <v>107869.84</v>
      </c>
      <c r="M13" s="41">
        <v>14204</v>
      </c>
      <c r="N13" s="78">
        <v>44876</v>
      </c>
      <c r="O13" s="36" t="s">
        <v>50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1</v>
      </c>
      <c r="C14" s="28" t="s">
        <v>753</v>
      </c>
      <c r="D14" s="41">
        <v>79648.03</v>
      </c>
      <c r="E14" s="41">
        <v>98282.77</v>
      </c>
      <c r="F14" s="45">
        <f>(D14-E14)/E14</f>
        <v>-0.18960332518100584</v>
      </c>
      <c r="G14" s="41">
        <v>11044</v>
      </c>
      <c r="H14" s="39">
        <v>112</v>
      </c>
      <c r="I14" s="39">
        <f t="shared" si="0"/>
        <v>98.607142857142861</v>
      </c>
      <c r="J14" s="39">
        <v>14</v>
      </c>
      <c r="K14" s="39">
        <v>5</v>
      </c>
      <c r="L14" s="41">
        <v>749228.03</v>
      </c>
      <c r="M14" s="41">
        <v>105491</v>
      </c>
      <c r="N14" s="37">
        <v>44848</v>
      </c>
      <c r="O14" s="36" t="s">
        <v>754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>
        <v>2</v>
      </c>
      <c r="C15" s="28" t="s">
        <v>774</v>
      </c>
      <c r="D15" s="41">
        <v>46717.93</v>
      </c>
      <c r="E15" s="41">
        <v>50912.03</v>
      </c>
      <c r="F15" s="45">
        <f>(D15-E15)/E15</f>
        <v>-8.2379351206384788E-2</v>
      </c>
      <c r="G15" s="41">
        <v>8572</v>
      </c>
      <c r="H15" s="39">
        <v>120</v>
      </c>
      <c r="I15" s="39">
        <f t="shared" si="0"/>
        <v>71.433333333333337</v>
      </c>
      <c r="J15" s="39">
        <v>19</v>
      </c>
      <c r="K15" s="39">
        <v>2</v>
      </c>
      <c r="L15" s="41">
        <v>117068.68</v>
      </c>
      <c r="M15" s="41">
        <v>22766</v>
      </c>
      <c r="N15" s="37">
        <v>44869</v>
      </c>
      <c r="O15" s="36" t="s">
        <v>39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customFormat="1" ht="25.35" customHeight="1">
      <c r="A16" s="35">
        <v>4</v>
      </c>
      <c r="B16" s="35">
        <v>3</v>
      </c>
      <c r="C16" s="28" t="s">
        <v>773</v>
      </c>
      <c r="D16" s="41">
        <v>21362.62</v>
      </c>
      <c r="E16" s="41">
        <v>35740.410000000003</v>
      </c>
      <c r="F16" s="45">
        <f>(D16-E16)/E16</f>
        <v>-0.4022838574039862</v>
      </c>
      <c r="G16" s="41">
        <v>3124</v>
      </c>
      <c r="H16" s="39">
        <v>69</v>
      </c>
      <c r="I16" s="39">
        <f t="shared" si="0"/>
        <v>45.275362318840578</v>
      </c>
      <c r="J16" s="39">
        <v>17</v>
      </c>
      <c r="K16" s="39">
        <v>2</v>
      </c>
      <c r="L16" s="41">
        <v>76766.95</v>
      </c>
      <c r="M16" s="41">
        <v>11663</v>
      </c>
      <c r="N16" s="37">
        <v>44869</v>
      </c>
      <c r="O16" s="36" t="s">
        <v>48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5</v>
      </c>
      <c r="C17" s="28" t="s">
        <v>759</v>
      </c>
      <c r="D17" s="41">
        <v>18763.960000000006</v>
      </c>
      <c r="E17" s="41">
        <v>23667.599999999999</v>
      </c>
      <c r="F17" s="45">
        <f>(D17-E17)/E17</f>
        <v>-0.20718788554817524</v>
      </c>
      <c r="G17" s="41">
        <v>2735</v>
      </c>
      <c r="H17" s="39">
        <v>32</v>
      </c>
      <c r="I17" s="39">
        <f t="shared" si="0"/>
        <v>85.46875</v>
      </c>
      <c r="J17" s="39">
        <v>10</v>
      </c>
      <c r="K17" s="39">
        <v>4</v>
      </c>
      <c r="L17" s="41">
        <v>133501</v>
      </c>
      <c r="M17" s="41">
        <v>20989</v>
      </c>
      <c r="N17" s="78">
        <v>44855</v>
      </c>
      <c r="O17" s="36" t="s">
        <v>119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 t="s">
        <v>34</v>
      </c>
      <c r="C18" s="28" t="s">
        <v>788</v>
      </c>
      <c r="D18" s="41">
        <v>13465.17</v>
      </c>
      <c r="E18" s="39" t="s">
        <v>36</v>
      </c>
      <c r="F18" s="39" t="s">
        <v>36</v>
      </c>
      <c r="G18" s="41">
        <v>2547</v>
      </c>
      <c r="H18" s="39">
        <v>60</v>
      </c>
      <c r="I18" s="39">
        <f t="shared" si="0"/>
        <v>42.45</v>
      </c>
      <c r="J18" s="39">
        <v>10</v>
      </c>
      <c r="K18" s="39">
        <v>1</v>
      </c>
      <c r="L18" s="41">
        <v>13465.17</v>
      </c>
      <c r="M18" s="41">
        <v>2547</v>
      </c>
      <c r="N18" s="78">
        <v>44876</v>
      </c>
      <c r="O18" s="36" t="s">
        <v>789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35">
        <v>8</v>
      </c>
      <c r="C19" s="28" t="s">
        <v>730</v>
      </c>
      <c r="D19" s="41">
        <v>7384.79</v>
      </c>
      <c r="E19" s="41">
        <v>12316.42</v>
      </c>
      <c r="F19" s="45">
        <f>(D19-E19)/E19</f>
        <v>-0.40041099605242431</v>
      </c>
      <c r="G19" s="41">
        <v>1005</v>
      </c>
      <c r="H19" s="39">
        <v>20</v>
      </c>
      <c r="I19" s="39">
        <f t="shared" si="0"/>
        <v>50.25</v>
      </c>
      <c r="J19" s="39">
        <v>8</v>
      </c>
      <c r="K19" s="39">
        <v>7</v>
      </c>
      <c r="L19" s="41">
        <v>220998.15</v>
      </c>
      <c r="M19" s="41">
        <v>33436</v>
      </c>
      <c r="N19" s="78">
        <v>44834</v>
      </c>
      <c r="O19" s="36" t="s">
        <v>37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4</v>
      </c>
      <c r="C20" s="28" t="s">
        <v>760</v>
      </c>
      <c r="D20" s="41">
        <v>7118.59</v>
      </c>
      <c r="E20" s="41">
        <v>25575.200000000001</v>
      </c>
      <c r="F20" s="45">
        <f>(D20-E20)/E20</f>
        <v>-0.72166043667302704</v>
      </c>
      <c r="G20" s="41">
        <v>1058</v>
      </c>
      <c r="H20" s="39">
        <v>26</v>
      </c>
      <c r="I20" s="39">
        <f t="shared" si="0"/>
        <v>40.692307692307693</v>
      </c>
      <c r="J20" s="39">
        <v>8</v>
      </c>
      <c r="K20" s="39">
        <v>4</v>
      </c>
      <c r="L20" s="41">
        <v>215489.31</v>
      </c>
      <c r="M20" s="41">
        <v>31407</v>
      </c>
      <c r="N20" s="78">
        <v>44855</v>
      </c>
      <c r="O20" s="36" t="s">
        <v>45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59">
        <v>6</v>
      </c>
      <c r="C21" s="28" t="s">
        <v>751</v>
      </c>
      <c r="D21" s="41">
        <v>6643</v>
      </c>
      <c r="E21" s="41">
        <v>14725</v>
      </c>
      <c r="F21" s="45">
        <f>(D21-E21)/E21</f>
        <v>-0.54886247877758909</v>
      </c>
      <c r="G21" s="41">
        <v>1184</v>
      </c>
      <c r="H21" s="39" t="s">
        <v>36</v>
      </c>
      <c r="I21" s="39" t="s">
        <v>36</v>
      </c>
      <c r="J21" s="39">
        <v>11</v>
      </c>
      <c r="K21" s="39">
        <v>5</v>
      </c>
      <c r="L21" s="41">
        <v>113173</v>
      </c>
      <c r="M21" s="41">
        <v>23150</v>
      </c>
      <c r="N21" s="78">
        <v>44848</v>
      </c>
      <c r="O21" s="36" t="s">
        <v>65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>
        <v>7</v>
      </c>
      <c r="C22" s="28" t="s">
        <v>713</v>
      </c>
      <c r="D22" s="41">
        <v>6598</v>
      </c>
      <c r="E22" s="41">
        <v>14068</v>
      </c>
      <c r="F22" s="45">
        <f>(D22-E22)/E22</f>
        <v>-0.53099232300255905</v>
      </c>
      <c r="G22" s="41">
        <v>1187</v>
      </c>
      <c r="H22" s="39" t="s">
        <v>36</v>
      </c>
      <c r="I22" s="39" t="s">
        <v>36</v>
      </c>
      <c r="J22" s="39">
        <v>8</v>
      </c>
      <c r="K22" s="39">
        <v>9</v>
      </c>
      <c r="L22" s="41">
        <v>201247</v>
      </c>
      <c r="M22" s="41">
        <v>40544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306338.87</v>
      </c>
      <c r="E23" s="34">
        <v>290164.46000000002</v>
      </c>
      <c r="F23" s="65">
        <f>(D23-E23)/E23</f>
        <v>5.5742215983308134E-2</v>
      </c>
      <c r="G23" s="34">
        <f>SUM(G13:G22)</f>
        <v>45209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750</v>
      </c>
      <c r="D25" s="41">
        <v>5620.11</v>
      </c>
      <c r="E25" s="41">
        <v>10030.93</v>
      </c>
      <c r="F25" s="45">
        <f t="shared" ref="F25:F35" si="1">(D25-E25)/E25</f>
        <v>-0.43972194003945803</v>
      </c>
      <c r="G25" s="41">
        <v>1057</v>
      </c>
      <c r="H25" s="39">
        <v>31</v>
      </c>
      <c r="I25" s="39">
        <f t="shared" ref="I25:I33" si="2">G25/H25</f>
        <v>34.096774193548384</v>
      </c>
      <c r="J25" s="39">
        <v>11</v>
      </c>
      <c r="K25" s="39">
        <v>4</v>
      </c>
      <c r="L25" s="41">
        <v>78922.33</v>
      </c>
      <c r="M25" s="41">
        <v>15861</v>
      </c>
      <c r="N25" s="37">
        <v>44855</v>
      </c>
      <c r="O25" s="36" t="s">
        <v>48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ht="25.35" customHeight="1">
      <c r="A26" s="35">
        <v>12</v>
      </c>
      <c r="B26" s="35">
        <v>11</v>
      </c>
      <c r="C26" s="28" t="s">
        <v>654</v>
      </c>
      <c r="D26" s="41">
        <v>3135.92</v>
      </c>
      <c r="E26" s="41">
        <v>3874.08</v>
      </c>
      <c r="F26" s="45">
        <f t="shared" si="1"/>
        <v>-0.19053814066823604</v>
      </c>
      <c r="G26" s="41">
        <v>594</v>
      </c>
      <c r="H26" s="39">
        <v>10</v>
      </c>
      <c r="I26" s="39">
        <f t="shared" si="2"/>
        <v>59.4</v>
      </c>
      <c r="J26" s="39">
        <v>2</v>
      </c>
      <c r="K26" s="39">
        <v>16</v>
      </c>
      <c r="L26" s="41">
        <v>318120.90999999997</v>
      </c>
      <c r="M26" s="41">
        <v>67803</v>
      </c>
      <c r="N26" s="37">
        <v>44771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7" customFormat="1" ht="25.35" customHeight="1">
      <c r="A27" s="35">
        <v>13</v>
      </c>
      <c r="B27" s="35">
        <v>12</v>
      </c>
      <c r="C27" s="28" t="s">
        <v>712</v>
      </c>
      <c r="D27" s="41">
        <v>3112.66</v>
      </c>
      <c r="E27" s="41">
        <v>3500.47</v>
      </c>
      <c r="F27" s="45">
        <f t="shared" si="1"/>
        <v>-0.11078797989984202</v>
      </c>
      <c r="G27" s="41">
        <v>472</v>
      </c>
      <c r="H27" s="39">
        <v>9</v>
      </c>
      <c r="I27" s="39">
        <f t="shared" si="2"/>
        <v>52.444444444444443</v>
      </c>
      <c r="J27" s="39">
        <v>5</v>
      </c>
      <c r="K27" s="39">
        <v>9</v>
      </c>
      <c r="L27" s="41">
        <v>516502.56</v>
      </c>
      <c r="M27" s="41">
        <v>74882</v>
      </c>
      <c r="N27" s="78">
        <v>44820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ht="25.35" customHeight="1">
      <c r="A28" s="35">
        <v>14</v>
      </c>
      <c r="B28" s="35">
        <v>13</v>
      </c>
      <c r="C28" s="28" t="s">
        <v>680</v>
      </c>
      <c r="D28" s="41">
        <v>2504.0100000000002</v>
      </c>
      <c r="E28" s="41">
        <v>3223.69</v>
      </c>
      <c r="F28" s="45">
        <f t="shared" si="1"/>
        <v>-0.22324727253551049</v>
      </c>
      <c r="G28" s="41">
        <v>393</v>
      </c>
      <c r="H28" s="39">
        <v>8</v>
      </c>
      <c r="I28" s="39">
        <f t="shared" si="2"/>
        <v>49.125</v>
      </c>
      <c r="J28" s="39">
        <v>4</v>
      </c>
      <c r="K28" s="39">
        <v>13</v>
      </c>
      <c r="L28" s="41">
        <v>641364.25</v>
      </c>
      <c r="M28" s="41">
        <v>98429</v>
      </c>
      <c r="N28" s="37">
        <v>44792</v>
      </c>
      <c r="O28" s="36" t="s">
        <v>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7" customFormat="1" ht="25.35" customHeight="1">
      <c r="A29" s="35">
        <v>15</v>
      </c>
      <c r="B29" s="35">
        <v>19</v>
      </c>
      <c r="C29" s="28" t="s">
        <v>711</v>
      </c>
      <c r="D29" s="41">
        <v>2283.36</v>
      </c>
      <c r="E29" s="41">
        <v>1392.02</v>
      </c>
      <c r="F29" s="45">
        <f t="shared" si="1"/>
        <v>0.64032125975201515</v>
      </c>
      <c r="G29" s="41">
        <v>333</v>
      </c>
      <c r="H29" s="39">
        <v>9</v>
      </c>
      <c r="I29" s="39">
        <f t="shared" si="2"/>
        <v>37</v>
      </c>
      <c r="J29" s="39">
        <v>1</v>
      </c>
      <c r="K29" s="39">
        <v>9</v>
      </c>
      <c r="L29" s="41">
        <v>116990.87</v>
      </c>
      <c r="M29" s="41">
        <v>18395</v>
      </c>
      <c r="N29" s="78">
        <v>44820</v>
      </c>
      <c r="O29" s="36" t="s">
        <v>43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ht="25.35" customHeight="1">
      <c r="A30" s="35">
        <v>16</v>
      </c>
      <c r="B30" s="35">
        <v>18</v>
      </c>
      <c r="C30" s="28" t="s">
        <v>54</v>
      </c>
      <c r="D30" s="41">
        <v>1060.04</v>
      </c>
      <c r="E30" s="41">
        <v>1654.97</v>
      </c>
      <c r="F30" s="45">
        <f t="shared" si="1"/>
        <v>-0.35948083651063162</v>
      </c>
      <c r="G30" s="41">
        <v>231</v>
      </c>
      <c r="H30" s="39">
        <v>5</v>
      </c>
      <c r="I30" s="39">
        <f t="shared" si="2"/>
        <v>46.2</v>
      </c>
      <c r="J30" s="39">
        <v>2</v>
      </c>
      <c r="K30" s="39" t="s">
        <v>36</v>
      </c>
      <c r="L30" s="41">
        <v>230009.8</v>
      </c>
      <c r="M30" s="41">
        <v>45909</v>
      </c>
      <c r="N30" s="78">
        <v>44526</v>
      </c>
      <c r="O30" s="36" t="s">
        <v>41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7" customFormat="1" ht="25.35" customHeight="1">
      <c r="A31" s="35">
        <v>17</v>
      </c>
      <c r="B31" s="35">
        <v>16</v>
      </c>
      <c r="C31" s="28" t="s">
        <v>632</v>
      </c>
      <c r="D31" s="41">
        <v>965.68</v>
      </c>
      <c r="E31" s="41">
        <v>1799.53</v>
      </c>
      <c r="F31" s="45">
        <f t="shared" si="1"/>
        <v>-0.46337099131439879</v>
      </c>
      <c r="G31" s="41">
        <v>165</v>
      </c>
      <c r="H31" s="39">
        <v>2</v>
      </c>
      <c r="I31" s="39">
        <f t="shared" si="2"/>
        <v>82.5</v>
      </c>
      <c r="J31" s="39">
        <v>1</v>
      </c>
      <c r="K31" s="39">
        <v>20</v>
      </c>
      <c r="L31" s="41">
        <v>1340387.01</v>
      </c>
      <c r="M31" s="41">
        <v>248855</v>
      </c>
      <c r="N31" s="78">
        <v>44743</v>
      </c>
      <c r="O31" s="36" t="s">
        <v>43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14</v>
      </c>
      <c r="C32" s="28" t="s">
        <v>731</v>
      </c>
      <c r="D32" s="41">
        <v>890.4</v>
      </c>
      <c r="E32" s="41">
        <v>2108.0700000000002</v>
      </c>
      <c r="F32" s="45">
        <f t="shared" si="1"/>
        <v>-0.57762313395665232</v>
      </c>
      <c r="G32" s="41">
        <v>150</v>
      </c>
      <c r="H32" s="39">
        <v>6</v>
      </c>
      <c r="I32" s="39">
        <f t="shared" si="2"/>
        <v>25</v>
      </c>
      <c r="J32" s="39">
        <v>4</v>
      </c>
      <c r="K32" s="39">
        <v>7</v>
      </c>
      <c r="L32" s="41">
        <v>168478.81</v>
      </c>
      <c r="M32" s="41">
        <v>27989</v>
      </c>
      <c r="N32" s="78">
        <v>44834</v>
      </c>
      <c r="O32" s="36" t="s">
        <v>539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9" customFormat="1" ht="25.35" customHeight="1">
      <c r="A33" s="35">
        <v>19</v>
      </c>
      <c r="B33" s="35">
        <v>10</v>
      </c>
      <c r="C33" s="28" t="s">
        <v>776</v>
      </c>
      <c r="D33" s="41">
        <v>482.37</v>
      </c>
      <c r="E33" s="41">
        <v>4846.1000000000004</v>
      </c>
      <c r="F33" s="45">
        <f t="shared" si="1"/>
        <v>-0.90046222735808179</v>
      </c>
      <c r="G33" s="41">
        <v>75</v>
      </c>
      <c r="H33" s="39">
        <v>5</v>
      </c>
      <c r="I33" s="39">
        <f t="shared" si="2"/>
        <v>15</v>
      </c>
      <c r="J33" s="39">
        <v>4</v>
      </c>
      <c r="K33" s="39">
        <v>2</v>
      </c>
      <c r="L33" s="41">
        <v>7453.93</v>
      </c>
      <c r="M33" s="41">
        <v>1169</v>
      </c>
      <c r="N33" s="78">
        <v>44869</v>
      </c>
      <c r="O33" s="36" t="s">
        <v>50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9" customFormat="1" ht="25.35" customHeight="1">
      <c r="A34" s="35">
        <v>20</v>
      </c>
      <c r="B34" s="35">
        <v>20</v>
      </c>
      <c r="C34" s="28" t="s">
        <v>767</v>
      </c>
      <c r="D34" s="41">
        <v>254</v>
      </c>
      <c r="E34" s="41">
        <v>1049</v>
      </c>
      <c r="F34" s="45">
        <f t="shared" si="1"/>
        <v>-0.75786463298379414</v>
      </c>
      <c r="G34" s="41">
        <v>49</v>
      </c>
      <c r="H34" s="39" t="s">
        <v>36</v>
      </c>
      <c r="I34" s="39" t="s">
        <v>36</v>
      </c>
      <c r="J34" s="39">
        <v>1</v>
      </c>
      <c r="K34" s="39">
        <v>3</v>
      </c>
      <c r="L34" s="41">
        <v>7516</v>
      </c>
      <c r="M34" s="41">
        <v>1244</v>
      </c>
      <c r="N34" s="37">
        <v>44862</v>
      </c>
      <c r="O34" s="36" t="s">
        <v>65</v>
      </c>
      <c r="P34" s="72"/>
      <c r="Q34" s="79"/>
      <c r="R34" s="80"/>
      <c r="S34" s="81"/>
      <c r="T34" s="81"/>
      <c r="U34" s="80"/>
      <c r="V34" s="80"/>
      <c r="W34" s="82"/>
      <c r="X34" s="82"/>
      <c r="Y34" s="80"/>
      <c r="Z34" s="83"/>
      <c r="AA34" s="83"/>
      <c r="AB34" s="80"/>
    </row>
    <row r="35" spans="1:29" ht="25.35" customHeight="1">
      <c r="A35" s="14"/>
      <c r="B35" s="14"/>
      <c r="C35" s="27" t="s">
        <v>69</v>
      </c>
      <c r="D35" s="34">
        <f>SUM(D23:D34)</f>
        <v>326647.41999999993</v>
      </c>
      <c r="E35" s="34">
        <v>312402.43</v>
      </c>
      <c r="F35" s="65">
        <f t="shared" si="1"/>
        <v>4.559820485391209E-2</v>
      </c>
      <c r="G35" s="34">
        <f>SUM(G23:G34)</f>
        <v>48728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customFormat="1" ht="25.35" customHeight="1">
      <c r="A37" s="35">
        <v>21</v>
      </c>
      <c r="B37" s="42" t="s">
        <v>36</v>
      </c>
      <c r="C37" s="28" t="s">
        <v>679</v>
      </c>
      <c r="D37" s="41">
        <v>200</v>
      </c>
      <c r="E37" s="39" t="s">
        <v>36</v>
      </c>
      <c r="F37" s="39" t="s">
        <v>36</v>
      </c>
      <c r="G37" s="41">
        <v>38</v>
      </c>
      <c r="H37" s="39">
        <v>1</v>
      </c>
      <c r="I37" s="39">
        <f t="shared" ref="I37:I43" si="3">G37/H37</f>
        <v>38</v>
      </c>
      <c r="J37" s="39">
        <v>1</v>
      </c>
      <c r="K37" s="39" t="s">
        <v>36</v>
      </c>
      <c r="L37" s="41">
        <v>2442.4</v>
      </c>
      <c r="M37" s="41">
        <v>505</v>
      </c>
      <c r="N37" s="78">
        <v>44792</v>
      </c>
      <c r="O37" s="36" t="s">
        <v>81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9" ht="25.35" customHeight="1">
      <c r="A38" s="35">
        <v>22</v>
      </c>
      <c r="B38" s="42" t="s">
        <v>36</v>
      </c>
      <c r="C38" s="28" t="s">
        <v>720</v>
      </c>
      <c r="D38" s="41">
        <v>117</v>
      </c>
      <c r="E38" s="39" t="s">
        <v>36</v>
      </c>
      <c r="F38" s="39" t="s">
        <v>36</v>
      </c>
      <c r="G38" s="41">
        <v>31</v>
      </c>
      <c r="H38" s="39">
        <v>1</v>
      </c>
      <c r="I38" s="39">
        <f t="shared" si="3"/>
        <v>31</v>
      </c>
      <c r="J38" s="39">
        <v>1</v>
      </c>
      <c r="K38" s="39" t="s">
        <v>36</v>
      </c>
      <c r="L38" s="41">
        <v>3011.77</v>
      </c>
      <c r="M38" s="41">
        <v>689</v>
      </c>
      <c r="N38" s="37">
        <v>44827</v>
      </c>
      <c r="O38" s="36" t="s">
        <v>81</v>
      </c>
      <c r="P38" s="54"/>
      <c r="Q38" s="32"/>
      <c r="R38" s="55"/>
      <c r="S38" s="55"/>
      <c r="T38" s="32"/>
      <c r="U38" s="32"/>
      <c r="V38" s="32"/>
      <c r="W38" s="56"/>
      <c r="X38" s="56"/>
      <c r="Y38" s="7"/>
      <c r="Z38" s="7"/>
      <c r="AA38" s="32"/>
    </row>
    <row r="39" spans="1:29" customFormat="1" ht="25.35" customHeight="1">
      <c r="A39" s="35">
        <v>23</v>
      </c>
      <c r="B39" s="35">
        <v>23</v>
      </c>
      <c r="C39" s="28" t="s">
        <v>764</v>
      </c>
      <c r="D39" s="41">
        <v>32</v>
      </c>
      <c r="E39" s="41">
        <v>362.2</v>
      </c>
      <c r="F39" s="45">
        <f>(D39-E39)/E39</f>
        <v>-0.9116510215350635</v>
      </c>
      <c r="G39" s="41">
        <v>9</v>
      </c>
      <c r="H39" s="39">
        <v>1</v>
      </c>
      <c r="I39" s="39">
        <f t="shared" si="3"/>
        <v>9</v>
      </c>
      <c r="J39" s="39">
        <v>1</v>
      </c>
      <c r="K39" s="39">
        <v>3</v>
      </c>
      <c r="L39" s="41">
        <v>8262.0400000000009</v>
      </c>
      <c r="M39" s="41">
        <v>1246</v>
      </c>
      <c r="N39" s="78">
        <v>44862</v>
      </c>
      <c r="O39" s="36" t="s">
        <v>50</v>
      </c>
      <c r="P39" s="84"/>
      <c r="Q39" s="79"/>
      <c r="R39" s="79"/>
      <c r="S39" s="72"/>
      <c r="T39" s="79"/>
      <c r="V39" s="81"/>
      <c r="W39" s="81"/>
      <c r="X39" s="83"/>
      <c r="Y39" s="85"/>
      <c r="Z39" s="82"/>
      <c r="AA39" s="80"/>
      <c r="AB39" s="82"/>
      <c r="AC39" s="80"/>
    </row>
    <row r="40" spans="1:29" customFormat="1" ht="25.35" customHeight="1">
      <c r="A40" s="35">
        <v>24</v>
      </c>
      <c r="B40" s="35">
        <v>25</v>
      </c>
      <c r="C40" s="28" t="s">
        <v>738</v>
      </c>
      <c r="D40" s="41">
        <v>31.5</v>
      </c>
      <c r="E40" s="41">
        <v>248</v>
      </c>
      <c r="F40" s="45">
        <f>(D40-E40)/E40</f>
        <v>-0.87298387096774188</v>
      </c>
      <c r="G40" s="41">
        <v>9</v>
      </c>
      <c r="H40" s="39">
        <v>1</v>
      </c>
      <c r="I40" s="39">
        <f t="shared" si="3"/>
        <v>9</v>
      </c>
      <c r="J40" s="39">
        <v>1</v>
      </c>
      <c r="K40" s="39">
        <v>6</v>
      </c>
      <c r="L40" s="41">
        <v>15587.52</v>
      </c>
      <c r="M40" s="41">
        <v>2445</v>
      </c>
      <c r="N40" s="78">
        <v>44841</v>
      </c>
      <c r="O40" s="36" t="s">
        <v>43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9" ht="25.35" customHeight="1">
      <c r="A41" s="35">
        <v>25</v>
      </c>
      <c r="B41" s="59">
        <v>15</v>
      </c>
      <c r="C41" s="28" t="s">
        <v>775</v>
      </c>
      <c r="D41" s="41">
        <v>26.6</v>
      </c>
      <c r="E41" s="41">
        <v>1960.05</v>
      </c>
      <c r="F41" s="39" t="s">
        <v>36</v>
      </c>
      <c r="G41" s="41">
        <v>4</v>
      </c>
      <c r="H41" s="39">
        <v>1</v>
      </c>
      <c r="I41" s="39">
        <f t="shared" si="3"/>
        <v>4</v>
      </c>
      <c r="J41" s="39">
        <v>1</v>
      </c>
      <c r="K41" s="39">
        <v>2</v>
      </c>
      <c r="L41" s="41">
        <v>3037.67</v>
      </c>
      <c r="M41" s="41">
        <v>496</v>
      </c>
      <c r="N41" s="78">
        <v>44869</v>
      </c>
      <c r="O41" s="36" t="s">
        <v>43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9" customFormat="1" ht="25.35" customHeight="1">
      <c r="A42" s="35">
        <v>26</v>
      </c>
      <c r="B42" s="42" t="s">
        <v>36</v>
      </c>
      <c r="C42" s="28" t="s">
        <v>790</v>
      </c>
      <c r="D42" s="41">
        <v>26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3"/>
        <v>4</v>
      </c>
      <c r="J42" s="39">
        <v>1</v>
      </c>
      <c r="K42" s="39" t="s">
        <v>36</v>
      </c>
      <c r="L42" s="41">
        <v>5989.16</v>
      </c>
      <c r="M42" s="41">
        <v>1058</v>
      </c>
      <c r="N42" s="78">
        <v>44771</v>
      </c>
      <c r="O42" s="36" t="s">
        <v>68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9" customFormat="1" ht="25.35" customHeight="1">
      <c r="A43" s="35">
        <v>27</v>
      </c>
      <c r="B43" s="35">
        <v>27</v>
      </c>
      <c r="C43" s="28" t="s">
        <v>768</v>
      </c>
      <c r="D43" s="41">
        <v>10.5</v>
      </c>
      <c r="E43" s="41">
        <v>44</v>
      </c>
      <c r="F43" s="45">
        <f>(D43-E43)/E43</f>
        <v>-0.76136363636363635</v>
      </c>
      <c r="G43" s="41">
        <v>3</v>
      </c>
      <c r="H43" s="39">
        <v>1</v>
      </c>
      <c r="I43" s="39">
        <f t="shared" si="3"/>
        <v>3</v>
      </c>
      <c r="J43" s="39">
        <v>1</v>
      </c>
      <c r="K43" s="39">
        <v>3</v>
      </c>
      <c r="L43" s="41">
        <v>6284.22</v>
      </c>
      <c r="M43" s="41">
        <v>994</v>
      </c>
      <c r="N43" s="78">
        <v>44862</v>
      </c>
      <c r="O43" s="36" t="s">
        <v>539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9" ht="25.35" customHeight="1">
      <c r="A44" s="14"/>
      <c r="B44" s="14"/>
      <c r="C44" s="27" t="s">
        <v>205</v>
      </c>
      <c r="D44" s="34">
        <f>SUM(D35:D43)</f>
        <v>327091.0199999999</v>
      </c>
      <c r="E44" s="34">
        <v>314327.77</v>
      </c>
      <c r="F44" s="65">
        <f>(D44-E44)/E44</f>
        <v>4.0604907418774622E-2</v>
      </c>
      <c r="G44" s="34">
        <f>SUM(G35:G43)</f>
        <v>48826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19.5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sheetPr codeName="Sheet11"/>
  <dimension ref="A1:AC75"/>
  <sheetViews>
    <sheetView topLeftCell="A9" zoomScale="60" zoomScaleNormal="60" workbookViewId="0">
      <selection activeCell="J34" sqref="J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4" t="s">
        <v>777</v>
      </c>
      <c r="E6" s="4" t="s">
        <v>769</v>
      </c>
      <c r="F6" s="156"/>
      <c r="G6" s="4" t="s">
        <v>777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7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7">
      <c r="A10" s="159"/>
      <c r="B10" s="159"/>
      <c r="C10" s="156"/>
      <c r="D10" s="75" t="s">
        <v>778</v>
      </c>
      <c r="E10" s="75" t="s">
        <v>770</v>
      </c>
      <c r="F10" s="156"/>
      <c r="G10" s="75" t="s">
        <v>778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7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98282.77</v>
      </c>
      <c r="E13" s="39">
        <v>96366.86</v>
      </c>
      <c r="F13" s="45">
        <f>(D13-E13)/E13</f>
        <v>1.9881419815899401E-2</v>
      </c>
      <c r="G13" s="41">
        <v>12179</v>
      </c>
      <c r="H13" s="39">
        <v>122</v>
      </c>
      <c r="I13" s="39">
        <f>G13/H13</f>
        <v>99.827868852459019</v>
      </c>
      <c r="J13" s="39">
        <v>14</v>
      </c>
      <c r="K13" s="39">
        <v>4</v>
      </c>
      <c r="L13" s="41">
        <v>623572.94000000006</v>
      </c>
      <c r="M13" s="41">
        <v>87229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774</v>
      </c>
      <c r="D14" s="41">
        <v>50912.03</v>
      </c>
      <c r="E14" s="39" t="s">
        <v>36</v>
      </c>
      <c r="F14" s="39" t="s">
        <v>36</v>
      </c>
      <c r="G14" s="41">
        <v>10119</v>
      </c>
      <c r="H14" s="39">
        <v>133</v>
      </c>
      <c r="I14" s="39">
        <f>G14/H14</f>
        <v>76.082706766917298</v>
      </c>
      <c r="J14" s="39">
        <v>18</v>
      </c>
      <c r="K14" s="39">
        <v>1</v>
      </c>
      <c r="L14" s="41">
        <v>64687.86</v>
      </c>
      <c r="M14" s="41">
        <v>12904</v>
      </c>
      <c r="N14" s="37">
        <v>44869</v>
      </c>
      <c r="O14" s="36" t="s">
        <v>39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773</v>
      </c>
      <c r="D15" s="41">
        <v>35740.410000000003</v>
      </c>
      <c r="E15" s="39" t="s">
        <v>36</v>
      </c>
      <c r="F15" s="39" t="s">
        <v>36</v>
      </c>
      <c r="G15" s="41">
        <v>5182</v>
      </c>
      <c r="H15" s="39">
        <v>132</v>
      </c>
      <c r="I15" s="39">
        <f>G15/H15</f>
        <v>39.257575757575758</v>
      </c>
      <c r="J15" s="39">
        <v>19</v>
      </c>
      <c r="K15" s="39">
        <v>1</v>
      </c>
      <c r="L15" s="41">
        <v>39070.519999999997</v>
      </c>
      <c r="M15" s="41">
        <v>5673</v>
      </c>
      <c r="N15" s="37">
        <v>44869</v>
      </c>
      <c r="O15" s="36" t="s">
        <v>48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760</v>
      </c>
      <c r="D16" s="41">
        <v>25575.200000000001</v>
      </c>
      <c r="E16" s="39">
        <v>35564.6</v>
      </c>
      <c r="F16" s="45">
        <f t="shared" ref="F16:F21" si="0">(D16-E16)/E16</f>
        <v>-0.28088042604162561</v>
      </c>
      <c r="G16" s="41">
        <v>3861</v>
      </c>
      <c r="H16" s="39">
        <v>70</v>
      </c>
      <c r="I16" s="39">
        <f>G16/H16</f>
        <v>55.157142857142858</v>
      </c>
      <c r="J16" s="39">
        <v>9</v>
      </c>
      <c r="K16" s="39">
        <v>3</v>
      </c>
      <c r="L16" s="41">
        <v>202301.27</v>
      </c>
      <c r="M16" s="41">
        <v>29182</v>
      </c>
      <c r="N16" s="37">
        <v>44855</v>
      </c>
      <c r="O16" s="36" t="s">
        <v>45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>
        <v>3</v>
      </c>
      <c r="C17" s="28" t="s">
        <v>759</v>
      </c>
      <c r="D17" s="41">
        <v>23667.599999999999</v>
      </c>
      <c r="E17" s="39">
        <v>18887.39</v>
      </c>
      <c r="F17" s="45">
        <f t="shared" si="0"/>
        <v>0.25309002461430613</v>
      </c>
      <c r="G17" s="41">
        <v>3492</v>
      </c>
      <c r="H17" s="39">
        <v>43</v>
      </c>
      <c r="I17" s="39">
        <f>G17/H17</f>
        <v>81.20930232558139</v>
      </c>
      <c r="J17" s="39">
        <v>10</v>
      </c>
      <c r="K17" s="39">
        <v>3</v>
      </c>
      <c r="L17" s="41">
        <v>106238.39</v>
      </c>
      <c r="M17" s="41">
        <v>16708</v>
      </c>
      <c r="N17" s="37">
        <v>44855</v>
      </c>
      <c r="O17" s="36" t="s">
        <v>119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6</v>
      </c>
      <c r="C18" s="28" t="s">
        <v>751</v>
      </c>
      <c r="D18" s="41">
        <v>14725</v>
      </c>
      <c r="E18" s="39">
        <v>13361</v>
      </c>
      <c r="F18" s="45">
        <f t="shared" si="0"/>
        <v>0.10208816705336426</v>
      </c>
      <c r="G18" s="41">
        <v>2918</v>
      </c>
      <c r="H18" s="39" t="s">
        <v>36</v>
      </c>
      <c r="I18" s="39" t="s">
        <v>36</v>
      </c>
      <c r="J18" s="39">
        <v>14</v>
      </c>
      <c r="K18" s="39">
        <v>4</v>
      </c>
      <c r="L18" s="41">
        <v>105266</v>
      </c>
      <c r="M18" s="41">
        <v>21664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7</v>
      </c>
      <c r="C19" s="28" t="s">
        <v>713</v>
      </c>
      <c r="D19" s="41">
        <v>14068</v>
      </c>
      <c r="E19" s="39">
        <v>10364</v>
      </c>
      <c r="F19" s="45">
        <f t="shared" si="0"/>
        <v>0.35739096873793902</v>
      </c>
      <c r="G19" s="41">
        <v>2767</v>
      </c>
      <c r="H19" s="39" t="s">
        <v>36</v>
      </c>
      <c r="I19" s="39" t="s">
        <v>36</v>
      </c>
      <c r="J19" s="39">
        <v>9</v>
      </c>
      <c r="K19" s="39">
        <v>8</v>
      </c>
      <c r="L19" s="41">
        <v>194476</v>
      </c>
      <c r="M19" s="41">
        <v>39345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5</v>
      </c>
      <c r="C20" s="28" t="s">
        <v>730</v>
      </c>
      <c r="D20" s="41">
        <v>12316.42</v>
      </c>
      <c r="E20" s="39">
        <v>14603.75</v>
      </c>
      <c r="F20" s="45">
        <f t="shared" si="0"/>
        <v>-0.15662620902165539</v>
      </c>
      <c r="G20" s="41">
        <v>1750</v>
      </c>
      <c r="H20" s="39">
        <v>34</v>
      </c>
      <c r="I20" s="39">
        <f>G20/H20</f>
        <v>51.470588235294116</v>
      </c>
      <c r="J20" s="39">
        <v>8</v>
      </c>
      <c r="K20" s="39">
        <v>6</v>
      </c>
      <c r="L20" s="41">
        <v>208412</v>
      </c>
      <c r="M20" s="41">
        <v>31502</v>
      </c>
      <c r="N20" s="37">
        <v>44834</v>
      </c>
      <c r="O20" s="36" t="s">
        <v>37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4</v>
      </c>
      <c r="C21" s="28" t="s">
        <v>750</v>
      </c>
      <c r="D21" s="41">
        <v>10030.93</v>
      </c>
      <c r="E21" s="39">
        <v>14811.5</v>
      </c>
      <c r="F21" s="45">
        <f t="shared" si="0"/>
        <v>-0.32276069270499275</v>
      </c>
      <c r="G21" s="41">
        <v>1902</v>
      </c>
      <c r="H21" s="39">
        <v>60</v>
      </c>
      <c r="I21" s="39">
        <f>G21/H21</f>
        <v>31.7</v>
      </c>
      <c r="J21" s="39">
        <v>13</v>
      </c>
      <c r="K21" s="39">
        <v>3</v>
      </c>
      <c r="L21" s="41">
        <v>71677.7</v>
      </c>
      <c r="M21" s="41">
        <v>14426</v>
      </c>
      <c r="N21" s="37">
        <v>44855</v>
      </c>
      <c r="O21" s="36" t="s">
        <v>48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 t="s">
        <v>34</v>
      </c>
      <c r="C22" s="28" t="s">
        <v>776</v>
      </c>
      <c r="D22" s="41">
        <v>4846.1000000000004</v>
      </c>
      <c r="E22" s="39" t="s">
        <v>36</v>
      </c>
      <c r="F22" s="39" t="s">
        <v>36</v>
      </c>
      <c r="G22" s="41">
        <v>731</v>
      </c>
      <c r="H22" s="39">
        <v>33</v>
      </c>
      <c r="I22" s="39">
        <f>G22/H22</f>
        <v>22.151515151515152</v>
      </c>
      <c r="J22" s="39">
        <v>13</v>
      </c>
      <c r="K22" s="39">
        <v>1</v>
      </c>
      <c r="L22" s="41">
        <v>4846</v>
      </c>
      <c r="M22" s="41">
        <v>731</v>
      </c>
      <c r="N22" s="37">
        <v>44869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290164.45999999996</v>
      </c>
      <c r="E23" s="34">
        <v>218260.4</v>
      </c>
      <c r="F23" s="65">
        <f t="shared" ref="F23" si="1">(D23-E23)/E23</f>
        <v>0.32944162110946362</v>
      </c>
      <c r="G23" s="34">
        <f t="shared" ref="G23" si="2">SUM(G13:G22)</f>
        <v>44901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3874.08</v>
      </c>
      <c r="E25" s="39">
        <v>3827.8</v>
      </c>
      <c r="F25" s="45">
        <f>(D25-E25)/E25</f>
        <v>1.2090495846177895E-2</v>
      </c>
      <c r="G25" s="41">
        <v>752</v>
      </c>
      <c r="H25" s="39">
        <v>15</v>
      </c>
      <c r="I25" s="39">
        <f t="shared" ref="I25:I33" si="3">G25/H25</f>
        <v>50.133333333333333</v>
      </c>
      <c r="J25" s="39">
        <v>3</v>
      </c>
      <c r="K25" s="39">
        <v>15</v>
      </c>
      <c r="L25" s="41">
        <v>314793.39</v>
      </c>
      <c r="M25" s="41">
        <v>67165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8</v>
      </c>
      <c r="C26" s="28" t="s">
        <v>712</v>
      </c>
      <c r="D26" s="41">
        <v>3500.47</v>
      </c>
      <c r="E26" s="39">
        <v>6834.9</v>
      </c>
      <c r="F26" s="45">
        <f>(D26-E26)/E26</f>
        <v>-0.48785351651084874</v>
      </c>
      <c r="G26" s="41">
        <v>477</v>
      </c>
      <c r="H26" s="39">
        <v>8</v>
      </c>
      <c r="I26" s="39">
        <f t="shared" si="3"/>
        <v>59.625</v>
      </c>
      <c r="J26" s="39">
        <v>4</v>
      </c>
      <c r="K26" s="39">
        <v>8</v>
      </c>
      <c r="L26" s="41">
        <v>511106.49</v>
      </c>
      <c r="M26" s="41">
        <v>74064</v>
      </c>
      <c r="N26" s="37">
        <v>44820</v>
      </c>
      <c r="O26" s="36" t="s">
        <v>48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11</v>
      </c>
      <c r="C27" s="28" t="s">
        <v>680</v>
      </c>
      <c r="D27" s="41">
        <v>3223.69</v>
      </c>
      <c r="E27" s="39">
        <v>3442</v>
      </c>
      <c r="F27" s="45">
        <f>(D27-E27)/E27</f>
        <v>-6.3425334108076686E-2</v>
      </c>
      <c r="G27" s="41">
        <v>481</v>
      </c>
      <c r="H27" s="39">
        <v>9</v>
      </c>
      <c r="I27" s="39">
        <f t="shared" si="3"/>
        <v>53.444444444444443</v>
      </c>
      <c r="J27" s="39">
        <v>4</v>
      </c>
      <c r="K27" s="39">
        <v>12</v>
      </c>
      <c r="L27" s="41">
        <v>636055.56999999995</v>
      </c>
      <c r="M27" s="41">
        <v>97543</v>
      </c>
      <c r="N27" s="37">
        <v>44792</v>
      </c>
      <c r="O27" s="36" t="s">
        <v>39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>
        <v>15</v>
      </c>
      <c r="C28" s="28" t="s">
        <v>731</v>
      </c>
      <c r="D28" s="41">
        <v>2108.0700000000002</v>
      </c>
      <c r="E28" s="39">
        <v>2698.23</v>
      </c>
      <c r="F28" s="45">
        <f>(D28-E28)/E28</f>
        <v>-0.21872116165041522</v>
      </c>
      <c r="G28" s="41">
        <v>307</v>
      </c>
      <c r="H28" s="39">
        <v>7</v>
      </c>
      <c r="I28" s="39">
        <f t="shared" si="3"/>
        <v>43.857142857142854</v>
      </c>
      <c r="J28" s="39">
        <v>4</v>
      </c>
      <c r="K28" s="39">
        <v>6</v>
      </c>
      <c r="L28" s="41">
        <v>165840.57999999999</v>
      </c>
      <c r="M28" s="41">
        <v>27694</v>
      </c>
      <c r="N28" s="37">
        <v>44834</v>
      </c>
      <c r="O28" s="36" t="s">
        <v>539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 t="s">
        <v>34</v>
      </c>
      <c r="C29" s="28" t="s">
        <v>775</v>
      </c>
      <c r="D29" s="41">
        <v>1960.05</v>
      </c>
      <c r="E29" s="39" t="s">
        <v>36</v>
      </c>
      <c r="F29" s="39" t="s">
        <v>36</v>
      </c>
      <c r="G29" s="41">
        <v>301</v>
      </c>
      <c r="H29" s="39">
        <v>27</v>
      </c>
      <c r="I29" s="39">
        <f t="shared" si="3"/>
        <v>11.148148148148149</v>
      </c>
      <c r="J29" s="39">
        <v>14</v>
      </c>
      <c r="K29" s="39">
        <v>1</v>
      </c>
      <c r="L29" s="41">
        <v>1960</v>
      </c>
      <c r="M29" s="41">
        <v>301</v>
      </c>
      <c r="N29" s="37">
        <v>44869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>
        <v>19</v>
      </c>
      <c r="C30" s="28" t="s">
        <v>632</v>
      </c>
      <c r="D30" s="41">
        <v>1799.53</v>
      </c>
      <c r="E30" s="39">
        <v>1427.04</v>
      </c>
      <c r="F30" s="45">
        <f t="shared" ref="F30:F35" si="4">(D30-E30)/E30</f>
        <v>0.2610228164592443</v>
      </c>
      <c r="G30" s="41">
        <v>325</v>
      </c>
      <c r="H30" s="39">
        <v>11</v>
      </c>
      <c r="I30" s="39">
        <f t="shared" si="3"/>
        <v>29.545454545454547</v>
      </c>
      <c r="J30" s="39">
        <v>3</v>
      </c>
      <c r="K30" s="39">
        <v>19</v>
      </c>
      <c r="L30" s="41">
        <v>1335335</v>
      </c>
      <c r="M30" s="41">
        <v>247919</v>
      </c>
      <c r="N30" s="37">
        <v>44743</v>
      </c>
      <c r="O30" s="36" t="s">
        <v>43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12</v>
      </c>
      <c r="C31" s="28" t="s">
        <v>718</v>
      </c>
      <c r="D31" s="41">
        <v>1676.09</v>
      </c>
      <c r="E31" s="39">
        <v>2961.65</v>
      </c>
      <c r="F31" s="45">
        <f t="shared" si="4"/>
        <v>-0.43406884675771956</v>
      </c>
      <c r="G31" s="41">
        <v>239</v>
      </c>
      <c r="H31" s="39">
        <v>6</v>
      </c>
      <c r="I31" s="39">
        <f t="shared" si="3"/>
        <v>39.833333333333336</v>
      </c>
      <c r="J31" s="39">
        <v>2</v>
      </c>
      <c r="K31" s="39">
        <v>7</v>
      </c>
      <c r="L31" s="41">
        <v>166337.65</v>
      </c>
      <c r="M31" s="41">
        <v>26530</v>
      </c>
      <c r="N31" s="37">
        <v>44827</v>
      </c>
      <c r="O31" s="36" t="s">
        <v>45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66">
        <v>21</v>
      </c>
      <c r="C32" s="28" t="s">
        <v>54</v>
      </c>
      <c r="D32" s="41">
        <v>1654.97</v>
      </c>
      <c r="E32" s="39">
        <v>1042.58</v>
      </c>
      <c r="F32" s="45">
        <f t="shared" si="4"/>
        <v>0.58737938575457049</v>
      </c>
      <c r="G32" s="41">
        <v>376</v>
      </c>
      <c r="H32" s="39">
        <v>7</v>
      </c>
      <c r="I32" s="39">
        <f t="shared" si="3"/>
        <v>53.714285714285715</v>
      </c>
      <c r="J32" s="39">
        <v>2</v>
      </c>
      <c r="K32" s="39" t="s">
        <v>36</v>
      </c>
      <c r="L32" s="41">
        <v>228820</v>
      </c>
      <c r="M32" s="41">
        <v>45646</v>
      </c>
      <c r="N32" s="37">
        <v>44526</v>
      </c>
      <c r="O32" s="36" t="s">
        <v>41</v>
      </c>
      <c r="P32" s="72"/>
      <c r="Q32" s="54"/>
      <c r="R32" s="32"/>
      <c r="S32" s="55"/>
      <c r="T32" s="55"/>
      <c r="U32" s="32"/>
      <c r="V32" s="32"/>
      <c r="W32" s="56"/>
      <c r="X32" s="56"/>
      <c r="Y32" s="32"/>
      <c r="Z32" s="7"/>
      <c r="AA32" s="7"/>
      <c r="AB32" s="32"/>
    </row>
    <row r="33" spans="1:29" ht="25.35" customHeight="1">
      <c r="A33" s="35">
        <v>19</v>
      </c>
      <c r="B33" s="35">
        <v>18</v>
      </c>
      <c r="C33" s="28" t="s">
        <v>711</v>
      </c>
      <c r="D33" s="41">
        <v>1392.02</v>
      </c>
      <c r="E33" s="39">
        <v>1581.7</v>
      </c>
      <c r="F33" s="45">
        <f t="shared" si="4"/>
        <v>-0.11992160333818047</v>
      </c>
      <c r="G33" s="41">
        <v>205</v>
      </c>
      <c r="H33" s="39">
        <v>4</v>
      </c>
      <c r="I33" s="39">
        <f t="shared" si="3"/>
        <v>51.25</v>
      </c>
      <c r="J33" s="39">
        <v>1</v>
      </c>
      <c r="K33" s="39">
        <v>8</v>
      </c>
      <c r="L33" s="41">
        <v>114236</v>
      </c>
      <c r="M33" s="41">
        <v>17953</v>
      </c>
      <c r="N33" s="37">
        <v>44820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9" ht="25.35" customHeight="1">
      <c r="A34" s="35">
        <v>20</v>
      </c>
      <c r="B34" s="35">
        <v>14</v>
      </c>
      <c r="C34" s="28" t="s">
        <v>767</v>
      </c>
      <c r="D34" s="41">
        <v>1049</v>
      </c>
      <c r="E34" s="39">
        <v>2809</v>
      </c>
      <c r="F34" s="45">
        <f t="shared" si="4"/>
        <v>-0.6265574937700249</v>
      </c>
      <c r="G34" s="41">
        <v>219</v>
      </c>
      <c r="H34" s="39" t="s">
        <v>36</v>
      </c>
      <c r="I34" s="39" t="s">
        <v>36</v>
      </c>
      <c r="J34" s="39">
        <v>4</v>
      </c>
      <c r="K34" s="39">
        <v>2</v>
      </c>
      <c r="L34" s="41">
        <v>7183</v>
      </c>
      <c r="M34" s="41">
        <v>1181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9" ht="25.35" customHeight="1">
      <c r="A35" s="14"/>
      <c r="B35" s="14"/>
      <c r="C35" s="27" t="s">
        <v>69</v>
      </c>
      <c r="D35" s="34">
        <f>SUM(D23:D34)</f>
        <v>312402.43</v>
      </c>
      <c r="E35" s="34">
        <v>241326.07</v>
      </c>
      <c r="F35" s="65">
        <f t="shared" si="4"/>
        <v>0.29452416806853893</v>
      </c>
      <c r="G35" s="34">
        <f t="shared" ref="G35" si="5">SUM(G23:G34)</f>
        <v>48583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ht="25.35" customHeight="1">
      <c r="A37" s="35">
        <v>21</v>
      </c>
      <c r="B37" s="59">
        <v>16</v>
      </c>
      <c r="C37" s="28" t="s">
        <v>752</v>
      </c>
      <c r="D37" s="41">
        <v>481.14</v>
      </c>
      <c r="E37" s="39">
        <v>2128.63</v>
      </c>
      <c r="F37" s="45">
        <f>(D37-E37)/E37</f>
        <v>-0.77396729351742677</v>
      </c>
      <c r="G37" s="41">
        <v>65</v>
      </c>
      <c r="H37" s="39">
        <v>4</v>
      </c>
      <c r="I37" s="39">
        <f>G37/H37</f>
        <v>16.25</v>
      </c>
      <c r="J37" s="39">
        <v>2</v>
      </c>
      <c r="K37" s="39">
        <v>4</v>
      </c>
      <c r="L37" s="41">
        <v>35275</v>
      </c>
      <c r="M37" s="41">
        <v>5924</v>
      </c>
      <c r="N37" s="37">
        <v>44848</v>
      </c>
      <c r="O37" s="36" t="s">
        <v>43</v>
      </c>
      <c r="P37" s="72"/>
      <c r="Q37" s="54"/>
      <c r="R37" s="32"/>
      <c r="S37" s="55"/>
      <c r="T37" s="55"/>
      <c r="U37" s="32"/>
      <c r="V37" s="32"/>
      <c r="W37" s="7"/>
      <c r="X37" s="56"/>
      <c r="Y37" s="32"/>
      <c r="Z37" s="56"/>
    </row>
    <row r="38" spans="1:29" ht="25.35" customHeight="1">
      <c r="A38" s="35">
        <v>22</v>
      </c>
      <c r="B38" s="39" t="s">
        <v>36</v>
      </c>
      <c r="C38" s="28" t="s">
        <v>704</v>
      </c>
      <c r="D38" s="41">
        <v>428</v>
      </c>
      <c r="E38" s="39" t="s">
        <v>36</v>
      </c>
      <c r="F38" s="39" t="s">
        <v>36</v>
      </c>
      <c r="G38" s="41">
        <v>77</v>
      </c>
      <c r="H38" s="39">
        <v>3</v>
      </c>
      <c r="I38" s="39">
        <f>G38/H38</f>
        <v>25.666666666666668</v>
      </c>
      <c r="J38" s="39">
        <v>3</v>
      </c>
      <c r="K38" s="39" t="s">
        <v>36</v>
      </c>
      <c r="L38" s="41">
        <v>41176.39</v>
      </c>
      <c r="M38" s="41">
        <v>6706</v>
      </c>
      <c r="N38" s="37">
        <v>44813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56"/>
      <c r="Y38" s="32"/>
      <c r="Z38" s="7"/>
      <c r="AA38" s="7"/>
      <c r="AB38" s="32"/>
    </row>
    <row r="39" spans="1:29" ht="25.35" customHeight="1">
      <c r="A39" s="35">
        <v>23</v>
      </c>
      <c r="B39" s="59">
        <v>10</v>
      </c>
      <c r="C39" s="28" t="s">
        <v>764</v>
      </c>
      <c r="D39" s="41">
        <v>362.2</v>
      </c>
      <c r="E39" s="39">
        <v>3638.6</v>
      </c>
      <c r="F39" s="45">
        <f t="shared" ref="F39:F44" si="6">(D39-E39)/E39</f>
        <v>-0.90045621942505361</v>
      </c>
      <c r="G39" s="41">
        <v>62</v>
      </c>
      <c r="H39" s="39">
        <v>5</v>
      </c>
      <c r="I39" s="39">
        <f>G39/H39</f>
        <v>12.4</v>
      </c>
      <c r="J39" s="39">
        <v>4</v>
      </c>
      <c r="K39" s="39">
        <v>2</v>
      </c>
      <c r="L39" s="41">
        <v>7989</v>
      </c>
      <c r="M39" s="41">
        <v>1194</v>
      </c>
      <c r="N39" s="37">
        <v>44862</v>
      </c>
      <c r="O39" s="36" t="s">
        <v>50</v>
      </c>
      <c r="P39" s="33"/>
      <c r="Q39" s="54"/>
      <c r="R39" s="54"/>
      <c r="S39" s="72"/>
      <c r="T39" s="54"/>
      <c r="V39" s="55"/>
      <c r="W39" s="55"/>
      <c r="X39" s="7"/>
      <c r="Y39" s="26"/>
      <c r="Z39" s="56"/>
      <c r="AA39" s="32"/>
      <c r="AB39" s="56"/>
      <c r="AC39" s="32"/>
    </row>
    <row r="40" spans="1:29" ht="25.35" customHeight="1">
      <c r="A40" s="35">
        <v>24</v>
      </c>
      <c r="B40" s="35">
        <v>20</v>
      </c>
      <c r="C40" s="28" t="s">
        <v>766</v>
      </c>
      <c r="D40" s="41">
        <v>277</v>
      </c>
      <c r="E40" s="39">
        <v>1260</v>
      </c>
      <c r="F40" s="45">
        <f t="shared" si="6"/>
        <v>-0.78015873015873016</v>
      </c>
      <c r="G40" s="41">
        <v>47</v>
      </c>
      <c r="H40" s="39" t="s">
        <v>36</v>
      </c>
      <c r="I40" s="39" t="s">
        <v>36</v>
      </c>
      <c r="J40" s="39">
        <v>2</v>
      </c>
      <c r="K40" s="39">
        <v>2</v>
      </c>
      <c r="L40" s="41">
        <v>3481</v>
      </c>
      <c r="M40" s="41">
        <v>560</v>
      </c>
      <c r="N40" s="37">
        <v>44862</v>
      </c>
      <c r="O40" s="36" t="s">
        <v>65</v>
      </c>
      <c r="P40" s="54"/>
      <c r="Q40" s="32"/>
      <c r="R40" s="55"/>
      <c r="S40" s="55"/>
      <c r="T40" s="32"/>
      <c r="U40" s="32"/>
      <c r="V40" s="32"/>
      <c r="W40" s="56"/>
      <c r="X40" s="56"/>
      <c r="Y40" s="7"/>
      <c r="Z40" s="7"/>
      <c r="AA40" s="32"/>
    </row>
    <row r="41" spans="1:29" ht="25.35" customHeight="1">
      <c r="A41" s="35">
        <v>25</v>
      </c>
      <c r="B41" s="35">
        <v>24</v>
      </c>
      <c r="C41" s="28" t="s">
        <v>738</v>
      </c>
      <c r="D41" s="41">
        <v>248</v>
      </c>
      <c r="E41" s="39">
        <v>146</v>
      </c>
      <c r="F41" s="45">
        <f t="shared" si="6"/>
        <v>0.69863013698630139</v>
      </c>
      <c r="G41" s="41">
        <v>52</v>
      </c>
      <c r="H41" s="39">
        <v>2</v>
      </c>
      <c r="I41" s="39">
        <f>G41/H41</f>
        <v>26</v>
      </c>
      <c r="J41" s="39">
        <v>2</v>
      </c>
      <c r="K41" s="39">
        <v>5</v>
      </c>
      <c r="L41" s="41">
        <v>15464</v>
      </c>
      <c r="M41" s="41">
        <v>2417</v>
      </c>
      <c r="N41" s="37">
        <v>44841</v>
      </c>
      <c r="O41" s="36" t="s">
        <v>43</v>
      </c>
      <c r="P41" s="54"/>
      <c r="Q41" s="32"/>
      <c r="R41" s="55"/>
      <c r="S41" s="55"/>
      <c r="T41" s="32"/>
      <c r="U41" s="32"/>
      <c r="V41" s="32"/>
      <c r="W41" s="56"/>
      <c r="X41" s="56"/>
      <c r="Y41" s="7"/>
      <c r="Z41" s="7"/>
      <c r="AA41" s="32"/>
    </row>
    <row r="42" spans="1:29" ht="25.35" customHeight="1">
      <c r="A42" s="35">
        <v>26</v>
      </c>
      <c r="B42" s="35">
        <v>13</v>
      </c>
      <c r="C42" s="28" t="s">
        <v>765</v>
      </c>
      <c r="D42" s="41">
        <v>85</v>
      </c>
      <c r="E42" s="39">
        <v>2817.19</v>
      </c>
      <c r="F42" s="45">
        <f t="shared" si="6"/>
        <v>-0.96982809111206558</v>
      </c>
      <c r="G42" s="41">
        <v>13</v>
      </c>
      <c r="H42" s="39">
        <v>1</v>
      </c>
      <c r="I42" s="39">
        <f>G42/H42</f>
        <v>13</v>
      </c>
      <c r="J42" s="39">
        <v>1</v>
      </c>
      <c r="K42" s="39">
        <v>2</v>
      </c>
      <c r="L42" s="41">
        <v>6233.14</v>
      </c>
      <c r="M42" s="41">
        <v>964</v>
      </c>
      <c r="N42" s="37">
        <v>44862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56"/>
      <c r="Y42" s="7"/>
      <c r="Z42" s="7"/>
      <c r="AA42" s="32"/>
    </row>
    <row r="43" spans="1:29" ht="25.35" customHeight="1">
      <c r="A43" s="35">
        <v>27</v>
      </c>
      <c r="B43" s="35">
        <v>17</v>
      </c>
      <c r="C43" s="28" t="s">
        <v>768</v>
      </c>
      <c r="D43" s="41">
        <v>44</v>
      </c>
      <c r="E43" s="39">
        <v>1940.23</v>
      </c>
      <c r="F43" s="45">
        <f t="shared" si="6"/>
        <v>-0.97732227622498369</v>
      </c>
      <c r="G43" s="41">
        <v>8</v>
      </c>
      <c r="H43" s="39">
        <v>1</v>
      </c>
      <c r="I43" s="39">
        <f>G43/H43</f>
        <v>8</v>
      </c>
      <c r="J43" s="39">
        <v>1</v>
      </c>
      <c r="K43" s="39">
        <v>2</v>
      </c>
      <c r="L43" s="41">
        <v>6065.22</v>
      </c>
      <c r="M43" s="41">
        <v>952</v>
      </c>
      <c r="N43" s="37">
        <v>44862</v>
      </c>
      <c r="O43" s="36" t="s">
        <v>539</v>
      </c>
      <c r="P43" s="54"/>
      <c r="Q43" s="32"/>
      <c r="R43" s="55"/>
      <c r="S43" s="55"/>
      <c r="T43" s="32"/>
      <c r="U43" s="32"/>
      <c r="V43" s="32"/>
      <c r="W43" s="56"/>
      <c r="X43" s="56"/>
      <c r="Y43" s="7"/>
      <c r="Z43" s="7"/>
      <c r="AA43" s="32"/>
    </row>
    <row r="44" spans="1:29" ht="25.35" customHeight="1">
      <c r="A44" s="14"/>
      <c r="B44" s="14"/>
      <c r="C44" s="27" t="s">
        <v>205</v>
      </c>
      <c r="D44" s="34">
        <f>SUM(D35:D43)</f>
        <v>314327.77</v>
      </c>
      <c r="E44" s="34">
        <v>243251.75</v>
      </c>
      <c r="F44" s="65">
        <f t="shared" si="6"/>
        <v>0.29219119698008345</v>
      </c>
      <c r="G44" s="34">
        <f>SUM(G35:G43)</f>
        <v>48907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sheetPr codeName="Sheet12"/>
  <dimension ref="A1:AC76"/>
  <sheetViews>
    <sheetView topLeftCell="A10" zoomScale="60" zoomScaleNormal="60" workbookViewId="0">
      <selection activeCell="R40" sqref="R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8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3.109375" style="1" customWidth="1"/>
    <col min="25" max="25" width="12.5546875" style="1" bestFit="1" customWidth="1"/>
    <col min="26" max="26" width="11.6640625" style="1" bestFit="1" customWidth="1"/>
    <col min="27" max="16384" width="8.88671875" style="1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4" t="s">
        <v>769</v>
      </c>
      <c r="E6" s="4" t="s">
        <v>755</v>
      </c>
      <c r="F6" s="156"/>
      <c r="G6" s="4" t="s">
        <v>769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7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26"/>
      <c r="Y9" s="32"/>
    </row>
    <row r="10" spans="1:27">
      <c r="A10" s="159"/>
      <c r="B10" s="159"/>
      <c r="C10" s="156"/>
      <c r="D10" s="75" t="s">
        <v>770</v>
      </c>
      <c r="E10" s="75" t="s">
        <v>756</v>
      </c>
      <c r="F10" s="156"/>
      <c r="G10" s="75" t="s">
        <v>770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3"/>
      <c r="Y10" s="32"/>
    </row>
    <row r="11" spans="1:27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7"/>
      <c r="Y11" s="26"/>
    </row>
    <row r="12" spans="1:27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7"/>
      <c r="Y12" s="26"/>
    </row>
    <row r="13" spans="1:27" ht="25.35" customHeight="1">
      <c r="A13" s="35">
        <v>1</v>
      </c>
      <c r="B13" s="35">
        <v>1</v>
      </c>
      <c r="C13" s="28" t="s">
        <v>753</v>
      </c>
      <c r="D13" s="41">
        <v>96366.86</v>
      </c>
      <c r="E13" s="39">
        <v>100541.75</v>
      </c>
      <c r="F13" s="45">
        <f t="shared" ref="F13:F21" si="0">(D13-E13)/E13</f>
        <v>-4.152394403320013E-2</v>
      </c>
      <c r="G13" s="41">
        <v>12890</v>
      </c>
      <c r="H13" s="39">
        <v>134</v>
      </c>
      <c r="I13" s="39">
        <f>G13/H13</f>
        <v>96.194029850746276</v>
      </c>
      <c r="J13" s="39">
        <v>14</v>
      </c>
      <c r="K13" s="39">
        <v>3</v>
      </c>
      <c r="L13" s="41">
        <v>428409.57999999996</v>
      </c>
      <c r="M13" s="41">
        <v>62195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2</v>
      </c>
      <c r="C14" s="28" t="s">
        <v>760</v>
      </c>
      <c r="D14" s="41">
        <v>35564.6</v>
      </c>
      <c r="E14" s="39">
        <v>69634.320000000007</v>
      </c>
      <c r="F14" s="45">
        <f t="shared" si="0"/>
        <v>-0.48926621240790469</v>
      </c>
      <c r="G14" s="41">
        <v>5026</v>
      </c>
      <c r="H14" s="39">
        <v>93</v>
      </c>
      <c r="I14" s="39">
        <f>G14/H14</f>
        <v>54.043010752688176</v>
      </c>
      <c r="J14" s="39">
        <v>12</v>
      </c>
      <c r="K14" s="39">
        <v>2</v>
      </c>
      <c r="L14" s="41">
        <v>138166.66</v>
      </c>
      <c r="M14" s="41">
        <v>19721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7"/>
      <c r="Y14" s="56"/>
      <c r="Z14" s="7"/>
      <c r="AA14" s="32"/>
    </row>
    <row r="15" spans="1:27" ht="25.35" customHeight="1">
      <c r="A15" s="35">
        <v>3</v>
      </c>
      <c r="B15" s="35">
        <v>3</v>
      </c>
      <c r="C15" s="28" t="s">
        <v>759</v>
      </c>
      <c r="D15" s="41">
        <v>18887.39</v>
      </c>
      <c r="E15" s="39">
        <v>33650.17</v>
      </c>
      <c r="F15" s="45">
        <f t="shared" si="0"/>
        <v>-0.43871338540043037</v>
      </c>
      <c r="G15" s="41">
        <v>2823</v>
      </c>
      <c r="H15" s="39">
        <v>32</v>
      </c>
      <c r="I15" s="39">
        <f>G15/H15</f>
        <v>88.21875</v>
      </c>
      <c r="J15" s="39">
        <v>13</v>
      </c>
      <c r="K15" s="39">
        <v>2</v>
      </c>
      <c r="L15" s="41">
        <v>63670.79</v>
      </c>
      <c r="M15" s="41">
        <v>10335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7"/>
      <c r="Y15" s="56"/>
      <c r="Z15" s="7"/>
      <c r="AA15" s="32"/>
    </row>
    <row r="16" spans="1:27" ht="25.35" customHeight="1">
      <c r="A16" s="35">
        <v>4</v>
      </c>
      <c r="B16" s="35">
        <v>5</v>
      </c>
      <c r="C16" s="28" t="s">
        <v>750</v>
      </c>
      <c r="D16" s="41">
        <v>14811.5</v>
      </c>
      <c r="E16" s="39">
        <v>19586.310000000001</v>
      </c>
      <c r="F16" s="45">
        <f t="shared" si="0"/>
        <v>-0.24378303008580998</v>
      </c>
      <c r="G16" s="41">
        <v>3011</v>
      </c>
      <c r="H16" s="39">
        <v>85</v>
      </c>
      <c r="I16" s="39">
        <f>G16/H16</f>
        <v>35.423529411764704</v>
      </c>
      <c r="J16" s="39">
        <v>16</v>
      </c>
      <c r="K16" s="39">
        <v>2</v>
      </c>
      <c r="L16" s="41">
        <v>42480.21</v>
      </c>
      <c r="M16" s="41">
        <v>8699</v>
      </c>
      <c r="N16" s="37">
        <v>44855</v>
      </c>
      <c r="O16" s="36" t="s">
        <v>48</v>
      </c>
      <c r="P16" s="54"/>
      <c r="Q16" s="32"/>
      <c r="R16" s="55"/>
      <c r="S16" s="55"/>
      <c r="T16" s="32"/>
      <c r="U16" s="32"/>
      <c r="V16" s="32"/>
      <c r="W16" s="56"/>
      <c r="X16" s="7"/>
      <c r="Y16" s="56"/>
      <c r="Z16" s="7"/>
      <c r="AA16" s="32"/>
    </row>
    <row r="17" spans="1:29" ht="25.35" customHeight="1">
      <c r="A17" s="35">
        <v>5</v>
      </c>
      <c r="B17" s="35">
        <v>6</v>
      </c>
      <c r="C17" s="28" t="s">
        <v>730</v>
      </c>
      <c r="D17" s="41">
        <v>14603.75</v>
      </c>
      <c r="E17" s="39">
        <v>18371.330000000002</v>
      </c>
      <c r="F17" s="45">
        <f t="shared" si="0"/>
        <v>-0.20507932740852194</v>
      </c>
      <c r="G17" s="41">
        <v>2409</v>
      </c>
      <c r="H17" s="39">
        <v>30</v>
      </c>
      <c r="I17" s="39">
        <f>G17/H17</f>
        <v>80.3</v>
      </c>
      <c r="J17" s="39">
        <v>8</v>
      </c>
      <c r="K17" s="39">
        <v>5</v>
      </c>
      <c r="L17" s="41">
        <v>173895</v>
      </c>
      <c r="M17" s="41">
        <v>26251</v>
      </c>
      <c r="N17" s="37">
        <v>44834</v>
      </c>
      <c r="O17" s="36" t="s">
        <v>37</v>
      </c>
      <c r="P17" s="54"/>
      <c r="Q17" s="32"/>
      <c r="R17" s="55"/>
      <c r="S17" s="55"/>
      <c r="T17" s="32"/>
      <c r="U17" s="32"/>
      <c r="V17" s="32"/>
      <c r="W17" s="56"/>
      <c r="X17" s="7"/>
      <c r="Y17" s="56"/>
      <c r="Z17" s="7"/>
      <c r="AA17" s="32"/>
    </row>
    <row r="18" spans="1:29" ht="25.35" customHeight="1">
      <c r="A18" s="35">
        <v>6</v>
      </c>
      <c r="B18" s="35">
        <v>4</v>
      </c>
      <c r="C18" s="28" t="s">
        <v>751</v>
      </c>
      <c r="D18" s="41">
        <v>13361</v>
      </c>
      <c r="E18" s="39">
        <v>20478</v>
      </c>
      <c r="F18" s="45">
        <f t="shared" si="0"/>
        <v>-0.34754370543998436</v>
      </c>
      <c r="G18" s="41">
        <v>2676</v>
      </c>
      <c r="H18" s="39" t="s">
        <v>36</v>
      </c>
      <c r="I18" s="39" t="s">
        <v>36</v>
      </c>
      <c r="J18" s="39">
        <v>14</v>
      </c>
      <c r="K18" s="39">
        <v>3</v>
      </c>
      <c r="L18" s="41">
        <v>74109</v>
      </c>
      <c r="M18" s="41">
        <v>15373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7"/>
      <c r="Y18" s="56"/>
      <c r="Z18" s="7"/>
      <c r="AA18" s="32"/>
    </row>
    <row r="19" spans="1:29" ht="25.35" customHeight="1">
      <c r="A19" s="35">
        <v>7</v>
      </c>
      <c r="B19" s="35">
        <v>8</v>
      </c>
      <c r="C19" s="28" t="s">
        <v>713</v>
      </c>
      <c r="D19" s="41">
        <v>10364</v>
      </c>
      <c r="E19" s="39">
        <v>11727</v>
      </c>
      <c r="F19" s="45">
        <f t="shared" si="0"/>
        <v>-0.11622750916687985</v>
      </c>
      <c r="G19" s="41">
        <v>2082</v>
      </c>
      <c r="H19" s="39" t="s">
        <v>36</v>
      </c>
      <c r="I19" s="39" t="s">
        <v>36</v>
      </c>
      <c r="J19" s="39">
        <v>10</v>
      </c>
      <c r="K19" s="39">
        <v>7</v>
      </c>
      <c r="L19" s="41">
        <v>166647</v>
      </c>
      <c r="M19" s="41">
        <v>33939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7"/>
      <c r="Y19" s="56"/>
      <c r="Z19" s="7"/>
      <c r="AA19" s="32"/>
    </row>
    <row r="20" spans="1:29" ht="25.35" customHeight="1">
      <c r="A20" s="35">
        <v>8</v>
      </c>
      <c r="B20" s="35">
        <v>7</v>
      </c>
      <c r="C20" s="28" t="s">
        <v>712</v>
      </c>
      <c r="D20" s="41">
        <v>6834.9</v>
      </c>
      <c r="E20" s="39">
        <v>12343.55</v>
      </c>
      <c r="F20" s="45">
        <f t="shared" si="0"/>
        <v>-0.4462776105739435</v>
      </c>
      <c r="G20" s="41">
        <v>946</v>
      </c>
      <c r="H20" s="39">
        <v>22</v>
      </c>
      <c r="I20" s="39">
        <f>G20/H20</f>
        <v>43</v>
      </c>
      <c r="J20" s="39">
        <v>9</v>
      </c>
      <c r="K20" s="39">
        <v>7</v>
      </c>
      <c r="L20" s="41">
        <v>499177.01</v>
      </c>
      <c r="M20" s="41">
        <v>72396</v>
      </c>
      <c r="N20" s="37">
        <v>44820</v>
      </c>
      <c r="O20" s="36" t="s">
        <v>48</v>
      </c>
      <c r="P20" s="54"/>
      <c r="Q20" s="32"/>
      <c r="R20" s="55"/>
      <c r="S20" s="55"/>
      <c r="T20" s="32"/>
      <c r="U20" s="32"/>
      <c r="V20" s="32"/>
      <c r="W20" s="56"/>
      <c r="X20" s="7"/>
      <c r="Y20" s="56"/>
      <c r="Z20" s="7"/>
      <c r="AA20" s="32"/>
    </row>
    <row r="21" spans="1:29" ht="25.35" customHeight="1">
      <c r="A21" s="35">
        <v>9</v>
      </c>
      <c r="B21" s="35">
        <v>11</v>
      </c>
      <c r="C21" s="28" t="s">
        <v>654</v>
      </c>
      <c r="D21" s="41">
        <v>3827.8</v>
      </c>
      <c r="E21" s="39">
        <v>7132.93</v>
      </c>
      <c r="F21" s="45">
        <f t="shared" si="0"/>
        <v>-0.46336218075881858</v>
      </c>
      <c r="G21" s="41">
        <v>772</v>
      </c>
      <c r="H21" s="39">
        <v>25</v>
      </c>
      <c r="I21" s="39">
        <f>G21/H21</f>
        <v>30.88</v>
      </c>
      <c r="J21" s="39">
        <v>7</v>
      </c>
      <c r="K21" s="39">
        <v>14</v>
      </c>
      <c r="L21" s="41">
        <v>304297.21999999997</v>
      </c>
      <c r="M21" s="41">
        <v>65022</v>
      </c>
      <c r="N21" s="37">
        <v>44771</v>
      </c>
      <c r="O21" s="36" t="s">
        <v>45</v>
      </c>
      <c r="P21" s="54"/>
      <c r="Q21" s="32"/>
      <c r="R21" s="55"/>
      <c r="S21" s="55"/>
      <c r="T21" s="32"/>
      <c r="U21" s="32"/>
      <c r="V21" s="32"/>
      <c r="W21" s="56"/>
      <c r="X21" s="7"/>
      <c r="Y21" s="56"/>
      <c r="Z21" s="7"/>
      <c r="AA21" s="32"/>
    </row>
    <row r="22" spans="1:29" ht="25.35" customHeight="1">
      <c r="A22" s="35">
        <v>10</v>
      </c>
      <c r="B22" s="35" t="s">
        <v>34</v>
      </c>
      <c r="C22" s="28" t="s">
        <v>764</v>
      </c>
      <c r="D22" s="41">
        <v>3638.6</v>
      </c>
      <c r="E22" s="39" t="s">
        <v>36</v>
      </c>
      <c r="F22" s="39" t="s">
        <v>36</v>
      </c>
      <c r="G22" s="41">
        <v>549</v>
      </c>
      <c r="H22" s="39">
        <v>40</v>
      </c>
      <c r="I22" s="39">
        <f>G22/H22</f>
        <v>13.725</v>
      </c>
      <c r="J22" s="39">
        <v>16</v>
      </c>
      <c r="K22" s="39">
        <v>1</v>
      </c>
      <c r="L22" s="41">
        <v>3639</v>
      </c>
      <c r="M22" s="41">
        <v>549</v>
      </c>
      <c r="N22" s="37">
        <v>44862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7"/>
      <c r="Y22" s="56"/>
      <c r="Z22" s="7"/>
      <c r="AA22" s="32"/>
    </row>
    <row r="23" spans="1:29" ht="25.35" customHeight="1">
      <c r="A23" s="14"/>
      <c r="B23" s="14"/>
      <c r="C23" s="27" t="s">
        <v>53</v>
      </c>
      <c r="D23" s="34">
        <f>SUM(D13:D22)</f>
        <v>218260.39999999997</v>
      </c>
      <c r="E23" s="34">
        <v>302913.49</v>
      </c>
      <c r="F23" s="65">
        <f t="shared" ref="F23" si="1">(D23-E23)/E23</f>
        <v>-0.27946292520679761</v>
      </c>
      <c r="G23" s="34">
        <f t="shared" ref="G23" si="2">SUM(G13:G22)</f>
        <v>33184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9" ht="25.35" customHeight="1">
      <c r="A25" s="35">
        <v>11</v>
      </c>
      <c r="B25" s="35">
        <v>10</v>
      </c>
      <c r="C25" s="28" t="s">
        <v>680</v>
      </c>
      <c r="D25" s="41">
        <v>3442</v>
      </c>
      <c r="E25" s="39">
        <v>7912.75</v>
      </c>
      <c r="F25" s="45">
        <f>(D25-E25)/E25</f>
        <v>-0.56500584499699846</v>
      </c>
      <c r="G25" s="41">
        <v>488</v>
      </c>
      <c r="H25" s="39">
        <v>13</v>
      </c>
      <c r="I25" s="39">
        <f>G25/H25</f>
        <v>37.53846153846154</v>
      </c>
      <c r="J25" s="39">
        <v>6</v>
      </c>
      <c r="K25" s="39">
        <v>11</v>
      </c>
      <c r="L25" s="41">
        <v>625857.05000000005</v>
      </c>
      <c r="M25" s="41">
        <v>95959</v>
      </c>
      <c r="N25" s="37">
        <v>44792</v>
      </c>
      <c r="O25" s="36" t="s">
        <v>39</v>
      </c>
      <c r="P25" s="54"/>
      <c r="Q25" s="32"/>
      <c r="R25" s="55"/>
      <c r="S25" s="55"/>
      <c r="T25" s="32"/>
      <c r="U25" s="32"/>
      <c r="V25" s="32"/>
      <c r="W25" s="56"/>
      <c r="X25" s="7"/>
      <c r="Y25" s="56"/>
      <c r="Z25" s="7"/>
      <c r="AA25" s="32"/>
    </row>
    <row r="26" spans="1:29" ht="25.35" customHeight="1">
      <c r="A26" s="35">
        <v>12</v>
      </c>
      <c r="B26" s="35">
        <v>13</v>
      </c>
      <c r="C26" s="28" t="s">
        <v>718</v>
      </c>
      <c r="D26" s="41">
        <v>2961.65</v>
      </c>
      <c r="E26" s="39">
        <v>4375.4399999999996</v>
      </c>
      <c r="F26" s="45">
        <f>(D26-E26)/E26</f>
        <v>-0.32311950340994267</v>
      </c>
      <c r="G26" s="41">
        <v>439</v>
      </c>
      <c r="H26" s="39">
        <v>10</v>
      </c>
      <c r="I26" s="39">
        <f>G26/H26</f>
        <v>43.9</v>
      </c>
      <c r="J26" s="39">
        <v>4</v>
      </c>
      <c r="K26" s="39">
        <v>6</v>
      </c>
      <c r="L26" s="41">
        <v>162914.92000000001</v>
      </c>
      <c r="M26" s="41">
        <v>26030</v>
      </c>
      <c r="N26" s="37">
        <v>44827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7"/>
      <c r="Y26" s="56"/>
      <c r="Z26" s="7"/>
      <c r="AA26" s="32"/>
    </row>
    <row r="27" spans="1:29" ht="25.35" customHeight="1">
      <c r="A27" s="35">
        <v>13</v>
      </c>
      <c r="B27" s="35" t="s">
        <v>34</v>
      </c>
      <c r="C27" s="28" t="s">
        <v>765</v>
      </c>
      <c r="D27" s="41">
        <v>2817.19</v>
      </c>
      <c r="E27" s="39" t="s">
        <v>36</v>
      </c>
      <c r="F27" s="39" t="s">
        <v>36</v>
      </c>
      <c r="G27" s="41">
        <v>423</v>
      </c>
      <c r="H27" s="39">
        <v>35</v>
      </c>
      <c r="I27" s="39">
        <f>G27/H27</f>
        <v>12.085714285714285</v>
      </c>
      <c r="J27" s="39">
        <v>12</v>
      </c>
      <c r="K27" s="39">
        <v>1</v>
      </c>
      <c r="L27" s="41">
        <v>2817.19</v>
      </c>
      <c r="M27" s="41">
        <v>423</v>
      </c>
      <c r="N27" s="37">
        <v>44862</v>
      </c>
      <c r="O27" s="36" t="s">
        <v>48</v>
      </c>
      <c r="P27" s="54"/>
      <c r="Q27" s="32"/>
      <c r="R27" s="55"/>
      <c r="S27" s="55"/>
      <c r="T27" s="32"/>
      <c r="U27" s="32"/>
      <c r="V27" s="32"/>
      <c r="W27" s="56"/>
      <c r="X27" s="7"/>
      <c r="Y27" s="56"/>
      <c r="Z27" s="7"/>
      <c r="AA27" s="32"/>
    </row>
    <row r="28" spans="1:29" ht="25.35" customHeight="1">
      <c r="A28" s="35">
        <v>14</v>
      </c>
      <c r="B28" s="35" t="s">
        <v>34</v>
      </c>
      <c r="C28" s="28" t="s">
        <v>767</v>
      </c>
      <c r="D28" s="41">
        <v>2809</v>
      </c>
      <c r="E28" s="39" t="s">
        <v>36</v>
      </c>
      <c r="F28" s="39" t="s">
        <v>36</v>
      </c>
      <c r="G28" s="41">
        <v>441</v>
      </c>
      <c r="H28" s="39" t="s">
        <v>36</v>
      </c>
      <c r="I28" s="39" t="s">
        <v>36</v>
      </c>
      <c r="J28" s="39">
        <v>10</v>
      </c>
      <c r="K28" s="39">
        <v>1</v>
      </c>
      <c r="L28" s="41">
        <v>2809</v>
      </c>
      <c r="M28" s="41">
        <v>441</v>
      </c>
      <c r="N28" s="37">
        <v>44862</v>
      </c>
      <c r="O28" s="36" t="s">
        <v>65</v>
      </c>
      <c r="P28" s="54"/>
      <c r="Q28" s="32"/>
      <c r="R28" s="55"/>
      <c r="S28" s="55"/>
      <c r="T28" s="32"/>
      <c r="U28" s="32"/>
      <c r="V28" s="32"/>
      <c r="W28" s="56"/>
      <c r="X28" s="7"/>
      <c r="Y28" s="56"/>
      <c r="Z28" s="7"/>
      <c r="AA28" s="32"/>
    </row>
    <row r="29" spans="1:29" ht="25.35" customHeight="1">
      <c r="A29" s="35">
        <v>15</v>
      </c>
      <c r="B29" s="35">
        <v>9</v>
      </c>
      <c r="C29" s="28" t="s">
        <v>731</v>
      </c>
      <c r="D29" s="41">
        <v>2698.23</v>
      </c>
      <c r="E29" s="39">
        <v>8668.31</v>
      </c>
      <c r="F29" s="45">
        <f>(D29-E29)/E29</f>
        <v>-0.68872479179909352</v>
      </c>
      <c r="G29" s="41">
        <v>552</v>
      </c>
      <c r="H29" s="39">
        <v>16</v>
      </c>
      <c r="I29" s="39">
        <f>G29/H29</f>
        <v>34.5</v>
      </c>
      <c r="J29" s="39">
        <v>8</v>
      </c>
      <c r="K29" s="39">
        <v>5</v>
      </c>
      <c r="L29" s="41">
        <v>153734.54999999999</v>
      </c>
      <c r="M29" s="41">
        <v>25452</v>
      </c>
      <c r="N29" s="37">
        <v>44834</v>
      </c>
      <c r="O29" s="36" t="s">
        <v>539</v>
      </c>
      <c r="P29" s="54"/>
      <c r="Q29" s="32"/>
      <c r="R29" s="55"/>
      <c r="S29" s="55"/>
      <c r="T29" s="32"/>
      <c r="U29" s="32"/>
      <c r="V29" s="32"/>
      <c r="W29" s="56"/>
      <c r="X29" s="7"/>
      <c r="Y29" s="56"/>
      <c r="Z29" s="7"/>
      <c r="AA29" s="32"/>
    </row>
    <row r="30" spans="1:29" ht="25.35" customHeight="1">
      <c r="A30" s="35">
        <v>16</v>
      </c>
      <c r="B30" s="59">
        <v>12</v>
      </c>
      <c r="C30" s="28" t="s">
        <v>752</v>
      </c>
      <c r="D30" s="41">
        <v>2128.63</v>
      </c>
      <c r="E30" s="39">
        <v>5037.3</v>
      </c>
      <c r="F30" s="45">
        <f>(D30-E30)/E30</f>
        <v>-0.57742639906299009</v>
      </c>
      <c r="G30" s="41">
        <v>375</v>
      </c>
      <c r="H30" s="39">
        <v>6</v>
      </c>
      <c r="I30" s="39">
        <f>G30/H30</f>
        <v>62.5</v>
      </c>
      <c r="J30" s="39">
        <v>3</v>
      </c>
      <c r="K30" s="39">
        <v>3</v>
      </c>
      <c r="L30" s="41">
        <v>32165</v>
      </c>
      <c r="M30" s="41">
        <v>5320</v>
      </c>
      <c r="N30" s="37">
        <v>44848</v>
      </c>
      <c r="O30" s="36" t="s">
        <v>43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59" t="s">
        <v>34</v>
      </c>
      <c r="C31" s="28" t="s">
        <v>768</v>
      </c>
      <c r="D31" s="41">
        <v>1940.23</v>
      </c>
      <c r="E31" s="39" t="s">
        <v>36</v>
      </c>
      <c r="F31" s="39" t="s">
        <v>36</v>
      </c>
      <c r="G31" s="41">
        <v>287</v>
      </c>
      <c r="H31" s="39">
        <v>16</v>
      </c>
      <c r="I31" s="39">
        <f>G31/H31</f>
        <v>17.9375</v>
      </c>
      <c r="J31" s="39">
        <v>9</v>
      </c>
      <c r="K31" s="39">
        <v>1</v>
      </c>
      <c r="L31" s="41">
        <v>1940.23</v>
      </c>
      <c r="M31" s="41">
        <v>287</v>
      </c>
      <c r="N31" s="37">
        <v>44862</v>
      </c>
      <c r="O31" s="36" t="s">
        <v>539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9" ht="25.35" customHeight="1">
      <c r="A32" s="35">
        <v>18</v>
      </c>
      <c r="B32" s="59">
        <v>15</v>
      </c>
      <c r="C32" s="28" t="s">
        <v>711</v>
      </c>
      <c r="D32" s="41">
        <v>1581.7</v>
      </c>
      <c r="E32" s="39">
        <v>3020.34</v>
      </c>
      <c r="F32" s="45">
        <f>(D32-E32)/E32</f>
        <v>-0.47631723580788921</v>
      </c>
      <c r="G32" s="41">
        <v>223</v>
      </c>
      <c r="H32" s="39">
        <v>7</v>
      </c>
      <c r="I32" s="39">
        <f>G32/H32</f>
        <v>31.857142857142858</v>
      </c>
      <c r="J32" s="39">
        <v>4</v>
      </c>
      <c r="K32" s="39">
        <v>7</v>
      </c>
      <c r="L32" s="41">
        <v>110446</v>
      </c>
      <c r="M32" s="41">
        <v>17385</v>
      </c>
      <c r="N32" s="37">
        <v>44820</v>
      </c>
      <c r="O32" s="36" t="s">
        <v>43</v>
      </c>
      <c r="P32" s="33"/>
      <c r="Q32" s="54"/>
      <c r="R32" s="54"/>
      <c r="S32" s="72"/>
      <c r="T32" s="54"/>
      <c r="V32" s="55"/>
      <c r="W32" s="55"/>
      <c r="X32" s="26"/>
      <c r="Y32" s="7"/>
      <c r="Z32" s="56"/>
      <c r="AA32" s="32"/>
      <c r="AB32" s="56"/>
      <c r="AC32" s="32"/>
    </row>
    <row r="33" spans="1:28" ht="25.35" customHeight="1">
      <c r="A33" s="35">
        <v>19</v>
      </c>
      <c r="B33" s="35">
        <v>17</v>
      </c>
      <c r="C33" s="28" t="s">
        <v>632</v>
      </c>
      <c r="D33" s="41">
        <v>1427.04</v>
      </c>
      <c r="E33" s="39">
        <v>2241.9499999999998</v>
      </c>
      <c r="F33" s="45">
        <f>(D33-E33)/E33</f>
        <v>-0.36348268248622845</v>
      </c>
      <c r="G33" s="41">
        <v>265</v>
      </c>
      <c r="H33" s="39">
        <v>15</v>
      </c>
      <c r="I33" s="39">
        <f>G33/H33</f>
        <v>17.666666666666668</v>
      </c>
      <c r="J33" s="39">
        <v>3</v>
      </c>
      <c r="K33" s="39">
        <v>18</v>
      </c>
      <c r="L33" s="41">
        <v>1335335</v>
      </c>
      <c r="M33" s="41">
        <v>247919</v>
      </c>
      <c r="N33" s="37">
        <v>44743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7"/>
      <c r="Y33" s="56"/>
      <c r="Z33" s="7"/>
      <c r="AA33" s="32"/>
    </row>
    <row r="34" spans="1:28" ht="25.35" customHeight="1">
      <c r="A34" s="35">
        <v>20</v>
      </c>
      <c r="B34" s="35" t="s">
        <v>34</v>
      </c>
      <c r="C34" s="28" t="s">
        <v>766</v>
      </c>
      <c r="D34" s="41">
        <v>1260</v>
      </c>
      <c r="E34" s="39" t="s">
        <v>36</v>
      </c>
      <c r="F34" s="39" t="s">
        <v>36</v>
      </c>
      <c r="G34" s="41">
        <v>191</v>
      </c>
      <c r="H34" s="39" t="s">
        <v>36</v>
      </c>
      <c r="I34" s="39" t="s">
        <v>36</v>
      </c>
      <c r="J34" s="39">
        <v>7</v>
      </c>
      <c r="K34" s="39">
        <v>1</v>
      </c>
      <c r="L34" s="41">
        <v>1260</v>
      </c>
      <c r="M34" s="41">
        <v>191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7"/>
      <c r="Y34" s="56"/>
      <c r="Z34" s="7"/>
      <c r="AA34" s="32"/>
    </row>
    <row r="35" spans="1:28" ht="25.35" customHeight="1">
      <c r="A35" s="14"/>
      <c r="B35" s="14"/>
      <c r="C35" s="27" t="s">
        <v>69</v>
      </c>
      <c r="D35" s="34">
        <f>SUM(D23:D34)</f>
        <v>241326.07</v>
      </c>
      <c r="E35" s="34">
        <v>332921.28999999998</v>
      </c>
      <c r="F35" s="65">
        <f t="shared" ref="F35" si="3">(D35-E35)/E35</f>
        <v>-0.27512575119482441</v>
      </c>
      <c r="G35" s="34">
        <f t="shared" ref="G35" si="4">SUM(G23:G34)</f>
        <v>36868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ht="25.35" customHeight="1">
      <c r="A37" s="35">
        <v>21</v>
      </c>
      <c r="B37" s="42" t="s">
        <v>36</v>
      </c>
      <c r="C37" s="28" t="s">
        <v>54</v>
      </c>
      <c r="D37" s="41">
        <v>1042.58</v>
      </c>
      <c r="E37" s="39" t="s">
        <v>36</v>
      </c>
      <c r="F37" s="39" t="s">
        <v>36</v>
      </c>
      <c r="G37" s="41">
        <v>291</v>
      </c>
      <c r="H37" s="39">
        <v>4</v>
      </c>
      <c r="I37" s="39">
        <f t="shared" ref="I37:I43" si="5">G37/H37</f>
        <v>72.75</v>
      </c>
      <c r="J37" s="39">
        <v>2</v>
      </c>
      <c r="K37" s="39" t="s">
        <v>36</v>
      </c>
      <c r="L37" s="41">
        <v>225547</v>
      </c>
      <c r="M37" s="41">
        <v>44873</v>
      </c>
      <c r="N37" s="37">
        <v>44526</v>
      </c>
      <c r="O37" s="36" t="s">
        <v>41</v>
      </c>
      <c r="P37" s="54"/>
      <c r="Q37" s="32"/>
      <c r="R37" s="55"/>
      <c r="S37" s="55"/>
      <c r="T37" s="32"/>
      <c r="U37" s="32"/>
      <c r="V37" s="32"/>
      <c r="W37" s="56"/>
      <c r="X37" s="7"/>
      <c r="Y37" s="56"/>
      <c r="Z37" s="7"/>
      <c r="AA37" s="32"/>
    </row>
    <row r="38" spans="1:28" ht="25.35" customHeight="1">
      <c r="A38" s="35">
        <v>22</v>
      </c>
      <c r="B38" s="42" t="s">
        <v>36</v>
      </c>
      <c r="C38" s="28" t="s">
        <v>565</v>
      </c>
      <c r="D38" s="41">
        <v>242</v>
      </c>
      <c r="E38" s="39" t="s">
        <v>36</v>
      </c>
      <c r="F38" s="39" t="s">
        <v>36</v>
      </c>
      <c r="G38" s="41">
        <v>38</v>
      </c>
      <c r="H38" s="39">
        <v>1</v>
      </c>
      <c r="I38" s="39">
        <f t="shared" si="5"/>
        <v>38</v>
      </c>
      <c r="J38" s="39">
        <v>1</v>
      </c>
      <c r="K38" s="39" t="s">
        <v>36</v>
      </c>
      <c r="L38" s="41">
        <v>28009.68</v>
      </c>
      <c r="M38" s="41">
        <v>4847</v>
      </c>
      <c r="N38" s="37">
        <v>44680</v>
      </c>
      <c r="O38" s="36" t="s">
        <v>68</v>
      </c>
      <c r="P38" s="54"/>
      <c r="Q38" s="32"/>
      <c r="R38" s="55"/>
      <c r="S38" s="55"/>
      <c r="T38" s="32"/>
      <c r="U38" s="32"/>
      <c r="V38" s="32"/>
      <c r="W38" s="56"/>
      <c r="X38" s="7"/>
      <c r="Y38" s="56"/>
      <c r="Z38" s="7"/>
      <c r="AA38" s="32"/>
    </row>
    <row r="39" spans="1:28" ht="25.35" customHeight="1">
      <c r="A39" s="35">
        <v>23</v>
      </c>
      <c r="B39" s="35">
        <v>19</v>
      </c>
      <c r="C39" s="28" t="s">
        <v>537</v>
      </c>
      <c r="D39" s="41">
        <v>185</v>
      </c>
      <c r="E39" s="39">
        <v>311</v>
      </c>
      <c r="F39" s="45">
        <f>(D39-E39)/E39</f>
        <v>-0.40514469453376206</v>
      </c>
      <c r="G39" s="41">
        <v>60</v>
      </c>
      <c r="H39" s="39">
        <v>2</v>
      </c>
      <c r="I39" s="39">
        <f t="shared" si="5"/>
        <v>30</v>
      </c>
      <c r="J39" s="39">
        <v>2</v>
      </c>
      <c r="K39" s="39" t="s">
        <v>36</v>
      </c>
      <c r="L39" s="41">
        <v>187704.22</v>
      </c>
      <c r="M39" s="41">
        <v>46286</v>
      </c>
      <c r="N39" s="37">
        <v>44659</v>
      </c>
      <c r="O39" s="36" t="s">
        <v>48</v>
      </c>
      <c r="P39" s="54"/>
      <c r="Q39" s="32"/>
      <c r="R39" s="55"/>
      <c r="S39" s="55"/>
      <c r="T39" s="32"/>
      <c r="U39" s="32"/>
      <c r="V39" s="32"/>
      <c r="W39" s="56"/>
      <c r="X39" s="7"/>
      <c r="Y39" s="56"/>
      <c r="Z39" s="7"/>
      <c r="AA39" s="32"/>
    </row>
    <row r="40" spans="1:28" ht="25.35" customHeight="1">
      <c r="A40" s="35">
        <v>24</v>
      </c>
      <c r="B40" s="35">
        <v>20</v>
      </c>
      <c r="C40" s="28" t="s">
        <v>738</v>
      </c>
      <c r="D40" s="41">
        <v>146</v>
      </c>
      <c r="E40" s="39">
        <v>184.5</v>
      </c>
      <c r="F40" s="45">
        <f>(D40-E40)/E40</f>
        <v>-0.20867208672086721</v>
      </c>
      <c r="G40" s="41">
        <v>33</v>
      </c>
      <c r="H40" s="39">
        <v>3</v>
      </c>
      <c r="I40" s="39">
        <f t="shared" si="5"/>
        <v>11</v>
      </c>
      <c r="J40" s="39">
        <v>2</v>
      </c>
      <c r="K40" s="39">
        <v>4</v>
      </c>
      <c r="L40" s="41">
        <v>14944</v>
      </c>
      <c r="M40" s="41">
        <v>2313</v>
      </c>
      <c r="N40" s="37">
        <v>44841</v>
      </c>
      <c r="O40" s="36" t="s">
        <v>43</v>
      </c>
      <c r="P40" s="54"/>
      <c r="Q40" s="32"/>
      <c r="R40" s="55"/>
      <c r="S40" s="55"/>
      <c r="T40" s="32"/>
      <c r="U40" s="32"/>
      <c r="V40" s="32"/>
      <c r="W40" s="56"/>
      <c r="X40" s="7"/>
      <c r="Y40" s="56"/>
      <c r="Z40" s="7"/>
      <c r="AA40" s="32"/>
    </row>
    <row r="41" spans="1:28" ht="25.35" customHeight="1">
      <c r="A41" s="35">
        <v>25</v>
      </c>
      <c r="B41" s="39" t="s">
        <v>36</v>
      </c>
      <c r="C41" s="28" t="s">
        <v>720</v>
      </c>
      <c r="D41" s="41">
        <v>119.5</v>
      </c>
      <c r="E41" s="39" t="s">
        <v>36</v>
      </c>
      <c r="F41" s="39" t="s">
        <v>36</v>
      </c>
      <c r="G41" s="41">
        <v>27</v>
      </c>
      <c r="H41" s="39">
        <v>3</v>
      </c>
      <c r="I41" s="39">
        <f t="shared" si="5"/>
        <v>9</v>
      </c>
      <c r="J41" s="39">
        <v>3</v>
      </c>
      <c r="K41" s="39" t="s">
        <v>36</v>
      </c>
      <c r="L41" s="41">
        <v>2615.77</v>
      </c>
      <c r="M41" s="41">
        <v>588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8" ht="25.35" customHeight="1">
      <c r="A42" s="35">
        <v>26</v>
      </c>
      <c r="B42" s="35">
        <v>14</v>
      </c>
      <c r="C42" s="28" t="s">
        <v>762</v>
      </c>
      <c r="D42" s="41">
        <v>76</v>
      </c>
      <c r="E42" s="39">
        <v>3376.8</v>
      </c>
      <c r="F42" s="45">
        <f>(D42-E42)/E42</f>
        <v>-0.9774934849561715</v>
      </c>
      <c r="G42" s="41">
        <v>12</v>
      </c>
      <c r="H42" s="39">
        <v>1</v>
      </c>
      <c r="I42" s="39">
        <f t="shared" si="5"/>
        <v>12</v>
      </c>
      <c r="J42" s="39">
        <v>1</v>
      </c>
      <c r="K42" s="39">
        <v>2</v>
      </c>
      <c r="L42" s="41">
        <v>5089.1400000000003</v>
      </c>
      <c r="M42" s="41">
        <v>917</v>
      </c>
      <c r="N42" s="37">
        <v>44855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7"/>
      <c r="Y42" s="56"/>
      <c r="Z42" s="7"/>
      <c r="AA42" s="32"/>
    </row>
    <row r="43" spans="1:28" ht="25.35" customHeight="1">
      <c r="A43" s="35">
        <v>27</v>
      </c>
      <c r="B43" s="42" t="s">
        <v>36</v>
      </c>
      <c r="C43" s="28" t="s">
        <v>307</v>
      </c>
      <c r="D43" s="41">
        <v>73.599999999999994</v>
      </c>
      <c r="E43" s="39" t="s">
        <v>36</v>
      </c>
      <c r="F43" s="39" t="s">
        <v>36</v>
      </c>
      <c r="G43" s="41">
        <v>24</v>
      </c>
      <c r="H43" s="39">
        <v>1</v>
      </c>
      <c r="I43" s="39">
        <f t="shared" si="5"/>
        <v>24</v>
      </c>
      <c r="J43" s="39">
        <v>1</v>
      </c>
      <c r="K43" s="39" t="s">
        <v>36</v>
      </c>
      <c r="L43" s="41">
        <v>234116</v>
      </c>
      <c r="M43" s="41">
        <v>50512</v>
      </c>
      <c r="N43" s="37">
        <v>44400</v>
      </c>
      <c r="O43" s="36" t="s">
        <v>41</v>
      </c>
      <c r="P43" s="54"/>
      <c r="Q43" s="32"/>
      <c r="R43" s="55"/>
      <c r="S43" s="55"/>
      <c r="T43" s="32"/>
      <c r="U43" s="32"/>
      <c r="V43" s="32"/>
      <c r="W43" s="56"/>
      <c r="X43" s="7"/>
      <c r="Y43" s="56"/>
      <c r="Z43" s="7"/>
      <c r="AA43" s="32"/>
    </row>
    <row r="44" spans="1:28" ht="25.35" customHeight="1">
      <c r="A44" s="35">
        <v>28</v>
      </c>
      <c r="B44" s="35">
        <v>16</v>
      </c>
      <c r="C44" s="28" t="s">
        <v>761</v>
      </c>
      <c r="D44" s="41">
        <v>41</v>
      </c>
      <c r="E44" s="39">
        <v>2549</v>
      </c>
      <c r="F44" s="45">
        <f>(D44-E44)/E44</f>
        <v>-0.98391526088662218</v>
      </c>
      <c r="G44" s="41">
        <v>10</v>
      </c>
      <c r="H44" s="39" t="s">
        <v>36</v>
      </c>
      <c r="I44" s="39" t="s">
        <v>36</v>
      </c>
      <c r="J44" s="39">
        <v>1</v>
      </c>
      <c r="K44" s="39">
        <v>2</v>
      </c>
      <c r="L44" s="41">
        <v>4772</v>
      </c>
      <c r="M44" s="41">
        <v>925</v>
      </c>
      <c r="N44" s="37">
        <v>44855</v>
      </c>
      <c r="O44" s="36" t="s">
        <v>65</v>
      </c>
      <c r="P44" s="54"/>
      <c r="Q44" s="32"/>
      <c r="R44" s="55"/>
      <c r="S44" s="55"/>
      <c r="T44" s="32"/>
      <c r="U44" s="32"/>
      <c r="V44" s="32"/>
      <c r="W44" s="56"/>
      <c r="X44" s="7"/>
      <c r="Y44" s="56"/>
      <c r="Z44" s="7"/>
      <c r="AA44" s="32"/>
    </row>
    <row r="45" spans="1:28" ht="25.35" customHeight="1">
      <c r="A45" s="14"/>
      <c r="B45" s="14"/>
      <c r="C45" s="27" t="s">
        <v>123</v>
      </c>
      <c r="D45" s="34">
        <f>SUM(D35:D44)</f>
        <v>243251.75</v>
      </c>
      <c r="E45" s="34">
        <v>333099.28999999998</v>
      </c>
      <c r="F45" s="65">
        <f>(D45-E45)/E45</f>
        <v>-0.26973200693402855</v>
      </c>
      <c r="G45" s="34">
        <f t="shared" ref="G45" si="6">SUM(G35:G44)</f>
        <v>37363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sheetPr codeName="Sheet13"/>
  <dimension ref="A1:AB69"/>
  <sheetViews>
    <sheetView topLeftCell="A4" zoomScale="60" zoomScaleNormal="60" workbookViewId="0">
      <selection activeCell="E40" sqref="E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8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4" t="s">
        <v>755</v>
      </c>
      <c r="E6" s="4" t="s">
        <v>746</v>
      </c>
      <c r="F6" s="156"/>
      <c r="G6" s="4" t="s">
        <v>755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7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7">
      <c r="A10" s="159"/>
      <c r="B10" s="159"/>
      <c r="C10" s="156"/>
      <c r="D10" s="75" t="s">
        <v>756</v>
      </c>
      <c r="E10" s="75" t="s">
        <v>747</v>
      </c>
      <c r="F10" s="156"/>
      <c r="G10" s="75" t="s">
        <v>756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32"/>
      <c r="U10" s="32"/>
      <c r="V10" s="32"/>
      <c r="W10" s="33"/>
      <c r="X10" s="32"/>
      <c r="Y10" s="33"/>
    </row>
    <row r="11" spans="1:27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100541.75</v>
      </c>
      <c r="E13" s="39">
        <v>103662.78</v>
      </c>
      <c r="F13" s="45">
        <f t="shared" ref="F13" si="0">(D13-E13)/E13</f>
        <v>-3.0107527504085834E-2</v>
      </c>
      <c r="G13" s="41">
        <v>13728</v>
      </c>
      <c r="H13" s="39">
        <v>130</v>
      </c>
      <c r="I13" s="39">
        <f>G13/H13</f>
        <v>105.6</v>
      </c>
      <c r="J13" s="39">
        <v>15</v>
      </c>
      <c r="K13" s="39">
        <v>2</v>
      </c>
      <c r="L13" s="41">
        <v>269268.40000000002</v>
      </c>
      <c r="M13" s="41">
        <v>37004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760</v>
      </c>
      <c r="D14" s="41">
        <v>69634.320000000007</v>
      </c>
      <c r="E14" s="39" t="s">
        <v>36</v>
      </c>
      <c r="F14" s="39" t="s">
        <v>36</v>
      </c>
      <c r="G14" s="41">
        <v>8934</v>
      </c>
      <c r="H14" s="39">
        <v>105</v>
      </c>
      <c r="I14" s="39">
        <f>G14/H14</f>
        <v>85.085714285714289</v>
      </c>
      <c r="J14" s="39">
        <v>14</v>
      </c>
      <c r="K14" s="39">
        <v>1</v>
      </c>
      <c r="L14" s="41">
        <v>77506.649999999994</v>
      </c>
      <c r="M14" s="41">
        <v>9981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759</v>
      </c>
      <c r="D15" s="41">
        <v>33650.17</v>
      </c>
      <c r="E15" s="39" t="s">
        <v>36</v>
      </c>
      <c r="F15" s="39" t="s">
        <v>36</v>
      </c>
      <c r="G15" s="41">
        <v>5139</v>
      </c>
      <c r="H15" s="39">
        <v>53</v>
      </c>
      <c r="I15" s="39">
        <f>G15/H15</f>
        <v>96.962264150943398</v>
      </c>
      <c r="J15" s="39">
        <v>13</v>
      </c>
      <c r="K15" s="39">
        <v>1</v>
      </c>
      <c r="L15" s="41">
        <v>33650.17</v>
      </c>
      <c r="M15" s="41">
        <v>5169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751</v>
      </c>
      <c r="D16" s="41">
        <v>20478</v>
      </c>
      <c r="E16" s="39">
        <v>29252</v>
      </c>
      <c r="F16" s="45">
        <f>(D16-E16)/E16</f>
        <v>-0.29994530288527282</v>
      </c>
      <c r="G16" s="41">
        <v>4069</v>
      </c>
      <c r="H16" s="39" t="s">
        <v>36</v>
      </c>
      <c r="I16" s="39" t="s">
        <v>36</v>
      </c>
      <c r="J16" s="39">
        <v>18</v>
      </c>
      <c r="K16" s="39">
        <v>2</v>
      </c>
      <c r="L16" s="41">
        <v>55874</v>
      </c>
      <c r="M16" s="41">
        <v>11345</v>
      </c>
      <c r="N16" s="37">
        <v>44848</v>
      </c>
      <c r="O16" s="36" t="s">
        <v>65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 t="s">
        <v>34</v>
      </c>
      <c r="C17" s="28" t="s">
        <v>750</v>
      </c>
      <c r="D17" s="41">
        <v>19586.310000000001</v>
      </c>
      <c r="E17" s="39" t="s">
        <v>36</v>
      </c>
      <c r="F17" s="39" t="s">
        <v>36</v>
      </c>
      <c r="G17" s="41">
        <v>3723</v>
      </c>
      <c r="H17" s="39">
        <v>89</v>
      </c>
      <c r="I17" s="39">
        <f>G17/H17</f>
        <v>41.831460674157306</v>
      </c>
      <c r="J17" s="39">
        <v>17</v>
      </c>
      <c r="K17" s="39">
        <v>1</v>
      </c>
      <c r="L17" s="41">
        <v>22433.95</v>
      </c>
      <c r="M17" s="41">
        <v>4245</v>
      </c>
      <c r="N17" s="37">
        <v>44855</v>
      </c>
      <c r="O17" s="36" t="s">
        <v>48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3</v>
      </c>
      <c r="C18" s="28" t="s">
        <v>730</v>
      </c>
      <c r="D18" s="41">
        <v>18371.330000000002</v>
      </c>
      <c r="E18" s="39">
        <v>24947.33</v>
      </c>
      <c r="F18" s="45">
        <f t="shared" ref="F18:F23" si="1">(D18-E18)/E18</f>
        <v>-0.26359534266793277</v>
      </c>
      <c r="G18" s="41">
        <v>2620</v>
      </c>
      <c r="H18" s="39">
        <v>34</v>
      </c>
      <c r="I18" s="39">
        <f>G18/H18</f>
        <v>77.058823529411768</v>
      </c>
      <c r="J18" s="39">
        <v>8</v>
      </c>
      <c r="K18" s="39">
        <v>4</v>
      </c>
      <c r="L18" s="41">
        <v>150265</v>
      </c>
      <c r="M18" s="41">
        <v>21924</v>
      </c>
      <c r="N18" s="37">
        <v>44834</v>
      </c>
      <c r="O18" s="36" t="s">
        <v>37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4</v>
      </c>
      <c r="C19" s="28" t="s">
        <v>712</v>
      </c>
      <c r="D19" s="41">
        <v>12343.55</v>
      </c>
      <c r="E19" s="39">
        <v>23623.87</v>
      </c>
      <c r="F19" s="45">
        <f t="shared" si="1"/>
        <v>-0.47749670142952871</v>
      </c>
      <c r="G19" s="41">
        <v>1705</v>
      </c>
      <c r="H19" s="39">
        <v>38</v>
      </c>
      <c r="I19" s="39">
        <f>G19/H19</f>
        <v>44.868421052631582</v>
      </c>
      <c r="J19" s="39">
        <v>9</v>
      </c>
      <c r="K19" s="39">
        <v>6</v>
      </c>
      <c r="L19" s="41">
        <v>486676.19</v>
      </c>
      <c r="M19" s="41">
        <v>70148</v>
      </c>
      <c r="N19" s="37">
        <v>44820</v>
      </c>
      <c r="O19" s="36" t="s">
        <v>48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6</v>
      </c>
      <c r="C20" s="28" t="s">
        <v>713</v>
      </c>
      <c r="D20" s="41">
        <v>11727</v>
      </c>
      <c r="E20" s="39">
        <v>16894</v>
      </c>
      <c r="F20" s="45">
        <f t="shared" si="1"/>
        <v>-0.30584823014087842</v>
      </c>
      <c r="G20" s="41">
        <v>2204</v>
      </c>
      <c r="H20" s="39" t="s">
        <v>36</v>
      </c>
      <c r="I20" s="39" t="s">
        <v>36</v>
      </c>
      <c r="J20" s="39">
        <v>11</v>
      </c>
      <c r="K20" s="39">
        <v>6</v>
      </c>
      <c r="L20" s="41" t="s">
        <v>763</v>
      </c>
      <c r="M20" s="41">
        <v>31378</v>
      </c>
      <c r="N20" s="37">
        <v>44820</v>
      </c>
      <c r="O20" s="36" t="s">
        <v>65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5</v>
      </c>
      <c r="C21" s="28" t="s">
        <v>731</v>
      </c>
      <c r="D21" s="41">
        <v>8668.31</v>
      </c>
      <c r="E21" s="39">
        <v>18244.919999999998</v>
      </c>
      <c r="F21" s="45">
        <f t="shared" si="1"/>
        <v>-0.52489186030960944</v>
      </c>
      <c r="G21" s="41">
        <v>1296</v>
      </c>
      <c r="H21" s="39">
        <v>29</v>
      </c>
      <c r="I21" s="39">
        <f>G21/H21</f>
        <v>44.689655172413794</v>
      </c>
      <c r="J21" s="39">
        <v>12</v>
      </c>
      <c r="K21" s="39">
        <v>4</v>
      </c>
      <c r="L21" s="41">
        <v>144888.64000000001</v>
      </c>
      <c r="M21" s="41">
        <v>23368</v>
      </c>
      <c r="N21" s="37">
        <v>44834</v>
      </c>
      <c r="O21" s="36" t="s">
        <v>539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>
        <v>8</v>
      </c>
      <c r="C22" s="28" t="s">
        <v>680</v>
      </c>
      <c r="D22" s="41">
        <v>7912.75</v>
      </c>
      <c r="E22" s="39">
        <v>13502.85</v>
      </c>
      <c r="F22" s="45">
        <f t="shared" si="1"/>
        <v>-0.41399408273068278</v>
      </c>
      <c r="G22" s="41">
        <v>1147</v>
      </c>
      <c r="H22" s="39">
        <v>24</v>
      </c>
      <c r="I22" s="39">
        <f>G22/H22</f>
        <v>47.791666666666664</v>
      </c>
      <c r="J22" s="39">
        <v>8</v>
      </c>
      <c r="K22" s="39">
        <v>10</v>
      </c>
      <c r="L22" s="41">
        <v>619679.22</v>
      </c>
      <c r="M22" s="41">
        <v>94892</v>
      </c>
      <c r="N22" s="37">
        <v>44792</v>
      </c>
      <c r="O22" s="36" t="s">
        <v>39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302913.49</v>
      </c>
      <c r="E23" s="34">
        <v>264799.68999999994</v>
      </c>
      <c r="F23" s="65">
        <f t="shared" si="1"/>
        <v>0.14393445853354306</v>
      </c>
      <c r="G23" s="34">
        <f t="shared" ref="G23" si="2">SUM(G13:G22)</f>
        <v>44565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7132.93</v>
      </c>
      <c r="E25" s="39">
        <v>9112.2800000000007</v>
      </c>
      <c r="F25" s="45">
        <f>(D25-E25)/E25</f>
        <v>-0.21721786424473349</v>
      </c>
      <c r="G25" s="41">
        <v>1402</v>
      </c>
      <c r="H25" s="39">
        <v>29</v>
      </c>
      <c r="I25" s="39">
        <f>G25/H25</f>
        <v>48.344827586206897</v>
      </c>
      <c r="J25" s="39">
        <v>7</v>
      </c>
      <c r="K25" s="39">
        <v>13</v>
      </c>
      <c r="L25" s="41">
        <v>299815.17</v>
      </c>
      <c r="M25" s="41">
        <v>64082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7</v>
      </c>
      <c r="C26" s="28" t="s">
        <v>752</v>
      </c>
      <c r="D26" s="41">
        <v>5037.3</v>
      </c>
      <c r="E26" s="39">
        <v>16509.3</v>
      </c>
      <c r="F26" s="45">
        <f>(D26-E26)/E26</f>
        <v>-0.69488106703494401</v>
      </c>
      <c r="G26" s="41">
        <v>728</v>
      </c>
      <c r="H26" s="39">
        <v>19</v>
      </c>
      <c r="I26" s="39">
        <f>G26/H26</f>
        <v>38.315789473684212</v>
      </c>
      <c r="J26" s="39">
        <v>8</v>
      </c>
      <c r="K26" s="39">
        <v>2</v>
      </c>
      <c r="L26" s="41">
        <v>26811</v>
      </c>
      <c r="M26" s="41">
        <v>4111</v>
      </c>
      <c r="N26" s="37">
        <v>44848</v>
      </c>
      <c r="O26" s="36" t="s">
        <v>43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10</v>
      </c>
      <c r="C27" s="28" t="s">
        <v>718</v>
      </c>
      <c r="D27" s="41">
        <v>4375.4399999999996</v>
      </c>
      <c r="E27" s="39">
        <v>9050.36</v>
      </c>
      <c r="F27" s="45">
        <f>(D27-E27)/E27</f>
        <v>-0.51654519820206057</v>
      </c>
      <c r="G27" s="41">
        <v>608</v>
      </c>
      <c r="H27" s="39">
        <v>12</v>
      </c>
      <c r="I27" s="39">
        <f>G27/H27</f>
        <v>50.666666666666664</v>
      </c>
      <c r="J27" s="39">
        <v>4</v>
      </c>
      <c r="K27" s="39">
        <v>5</v>
      </c>
      <c r="L27" s="41">
        <v>157818.98000000001</v>
      </c>
      <c r="M27" s="41">
        <v>25123</v>
      </c>
      <c r="N27" s="37">
        <v>44827</v>
      </c>
      <c r="O27" s="36" t="s">
        <v>45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 t="s">
        <v>34</v>
      </c>
      <c r="C28" s="28" t="s">
        <v>762</v>
      </c>
      <c r="D28" s="41">
        <v>3376.8</v>
      </c>
      <c r="E28" s="39" t="s">
        <v>36</v>
      </c>
      <c r="F28" s="39" t="s">
        <v>36</v>
      </c>
      <c r="G28" s="41">
        <v>522</v>
      </c>
      <c r="H28" s="39">
        <v>35</v>
      </c>
      <c r="I28" s="39">
        <f>G28/H28</f>
        <v>14.914285714285715</v>
      </c>
      <c r="J28" s="39">
        <v>14</v>
      </c>
      <c r="K28" s="39">
        <v>1</v>
      </c>
      <c r="L28" s="41">
        <v>3387.8</v>
      </c>
      <c r="M28" s="41">
        <v>524</v>
      </c>
      <c r="N28" s="37">
        <v>44855</v>
      </c>
      <c r="O28" s="36" t="s">
        <v>48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>
        <v>12</v>
      </c>
      <c r="C29" s="28" t="s">
        <v>711</v>
      </c>
      <c r="D29" s="41">
        <v>3020.34</v>
      </c>
      <c r="E29" s="39">
        <v>3421.29</v>
      </c>
      <c r="F29" s="45">
        <f>(D29-E29)/E29</f>
        <v>-0.11719263786466504</v>
      </c>
      <c r="G29" s="41">
        <v>429</v>
      </c>
      <c r="H29" s="39">
        <v>6</v>
      </c>
      <c r="I29" s="39">
        <f>G29/H29</f>
        <v>71.5</v>
      </c>
      <c r="J29" s="39">
        <v>3</v>
      </c>
      <c r="K29" s="39">
        <v>6</v>
      </c>
      <c r="L29" s="41">
        <v>108216</v>
      </c>
      <c r="M29" s="41">
        <v>17010</v>
      </c>
      <c r="N29" s="37">
        <v>44820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 t="s">
        <v>34</v>
      </c>
      <c r="C30" s="28" t="s">
        <v>761</v>
      </c>
      <c r="D30" s="41">
        <v>2549</v>
      </c>
      <c r="E30" s="39" t="s">
        <v>36</v>
      </c>
      <c r="F30" s="39" t="s">
        <v>36</v>
      </c>
      <c r="G30" s="41">
        <v>370</v>
      </c>
      <c r="H30" s="39" t="s">
        <v>36</v>
      </c>
      <c r="I30" s="39" t="s">
        <v>36</v>
      </c>
      <c r="J30" s="39">
        <v>9</v>
      </c>
      <c r="K30" s="39">
        <v>1</v>
      </c>
      <c r="L30" s="41">
        <v>2851</v>
      </c>
      <c r="M30" s="41">
        <v>423</v>
      </c>
      <c r="N30" s="37">
        <v>44855</v>
      </c>
      <c r="O30" s="36" t="s">
        <v>65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14</v>
      </c>
      <c r="C31" s="28" t="s">
        <v>632</v>
      </c>
      <c r="D31" s="41">
        <v>2241.9499999999998</v>
      </c>
      <c r="E31" s="39">
        <v>2732.79</v>
      </c>
      <c r="F31" s="45">
        <f>(D31-E31)/E31</f>
        <v>-0.17961131298050714</v>
      </c>
      <c r="G31" s="41">
        <v>401</v>
      </c>
      <c r="H31" s="39">
        <v>11</v>
      </c>
      <c r="I31" s="39">
        <f>G31/H31</f>
        <v>36.454545454545453</v>
      </c>
      <c r="J31" s="39">
        <v>3</v>
      </c>
      <c r="K31" s="39">
        <v>17</v>
      </c>
      <c r="L31" s="41">
        <v>1333751</v>
      </c>
      <c r="M31" s="41">
        <v>247613</v>
      </c>
      <c r="N31" s="37">
        <v>44743</v>
      </c>
      <c r="O31" s="36" t="s">
        <v>43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35">
        <v>11</v>
      </c>
      <c r="C32" s="28" t="s">
        <v>737</v>
      </c>
      <c r="D32" s="41">
        <v>1778.54</v>
      </c>
      <c r="E32" s="39">
        <v>8062.54</v>
      </c>
      <c r="F32" s="45">
        <f>(D32-E32)/E32</f>
        <v>-0.77940698588782198</v>
      </c>
      <c r="G32" s="41">
        <v>271</v>
      </c>
      <c r="H32" s="39">
        <v>12</v>
      </c>
      <c r="I32" s="39">
        <f>G32/H32</f>
        <v>22.583333333333332</v>
      </c>
      <c r="J32" s="39">
        <v>4</v>
      </c>
      <c r="K32" s="39">
        <v>3</v>
      </c>
      <c r="L32" s="41">
        <v>35748</v>
      </c>
      <c r="M32" s="41">
        <v>5621</v>
      </c>
      <c r="N32" s="37">
        <v>44841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7" ht="25.35" customHeight="1">
      <c r="A33" s="35">
        <v>19</v>
      </c>
      <c r="B33" s="42" t="s">
        <v>36</v>
      </c>
      <c r="C33" s="28" t="s">
        <v>537</v>
      </c>
      <c r="D33" s="41">
        <v>311</v>
      </c>
      <c r="E33" s="39" t="s">
        <v>36</v>
      </c>
      <c r="F33" s="39" t="s">
        <v>36</v>
      </c>
      <c r="G33" s="41">
        <v>62</v>
      </c>
      <c r="H33" s="39">
        <v>2</v>
      </c>
      <c r="I33" s="39">
        <f>G33/H33</f>
        <v>31</v>
      </c>
      <c r="J33" s="39">
        <v>1</v>
      </c>
      <c r="K33" s="39" t="s">
        <v>36</v>
      </c>
      <c r="L33" s="41">
        <v>187519.22</v>
      </c>
      <c r="M33" s="41">
        <v>46226</v>
      </c>
      <c r="N33" s="37">
        <v>44659</v>
      </c>
      <c r="O33" s="36" t="s">
        <v>48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7" ht="25.35" customHeight="1">
      <c r="A34" s="35">
        <v>20</v>
      </c>
      <c r="B34" s="35">
        <v>15</v>
      </c>
      <c r="C34" s="28" t="s">
        <v>738</v>
      </c>
      <c r="D34" s="41">
        <v>184.5</v>
      </c>
      <c r="E34" s="39">
        <v>1963.8</v>
      </c>
      <c r="F34" s="45">
        <f>(D34-E34)/E34</f>
        <v>-0.90604949587534367</v>
      </c>
      <c r="G34" s="41">
        <v>40</v>
      </c>
      <c r="H34" s="39">
        <v>3</v>
      </c>
      <c r="I34" s="39">
        <f>G34/H34</f>
        <v>13.333333333333334</v>
      </c>
      <c r="J34" s="39">
        <v>2</v>
      </c>
      <c r="K34" s="39">
        <v>3</v>
      </c>
      <c r="L34" s="41">
        <v>14798</v>
      </c>
      <c r="M34" s="41">
        <v>2280</v>
      </c>
      <c r="N34" s="37">
        <v>44841</v>
      </c>
      <c r="O34" s="36" t="s">
        <v>43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7" ht="25.35" customHeight="1">
      <c r="A35" s="14"/>
      <c r="B35" s="14"/>
      <c r="C35" s="27" t="s">
        <v>69</v>
      </c>
      <c r="D35" s="34">
        <f>SUM(D23:D34)</f>
        <v>332921.28999999998</v>
      </c>
      <c r="E35" s="34">
        <v>285702.66999999987</v>
      </c>
      <c r="F35" s="65">
        <f>(D35-E35)/E35</f>
        <v>0.16527188912865298</v>
      </c>
      <c r="G35" s="34">
        <f t="shared" ref="G35" si="3">SUM(G23:G34)</f>
        <v>49398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ht="25.35" customHeight="1">
      <c r="A37" s="35">
        <v>21</v>
      </c>
      <c r="B37" s="35">
        <v>21</v>
      </c>
      <c r="C37" s="28" t="s">
        <v>736</v>
      </c>
      <c r="D37" s="41">
        <v>178</v>
      </c>
      <c r="E37" s="39">
        <v>113.6</v>
      </c>
      <c r="F37" s="45">
        <f>(D37-E37)/E37</f>
        <v>0.56690140845070436</v>
      </c>
      <c r="G37" s="41">
        <v>36</v>
      </c>
      <c r="H37" s="39">
        <v>3</v>
      </c>
      <c r="I37" s="39">
        <f>G37/H37</f>
        <v>12</v>
      </c>
      <c r="J37" s="39">
        <v>2</v>
      </c>
      <c r="K37" s="39">
        <v>3</v>
      </c>
      <c r="L37" s="41">
        <v>799.1</v>
      </c>
      <c r="M37" s="41">
        <v>158</v>
      </c>
      <c r="N37" s="37">
        <v>44841</v>
      </c>
      <c r="O37" s="36" t="s">
        <v>81</v>
      </c>
      <c r="P37" s="54"/>
      <c r="Q37" s="32"/>
      <c r="R37" s="55"/>
      <c r="S37" s="55"/>
      <c r="T37" s="32"/>
      <c r="U37" s="32"/>
      <c r="V37" s="32"/>
      <c r="W37" s="56"/>
      <c r="X37" s="56"/>
      <c r="Y37" s="7"/>
      <c r="Z37" s="7"/>
      <c r="AA37" s="32"/>
    </row>
    <row r="38" spans="1:27" ht="25.35" customHeight="1">
      <c r="A38" s="14"/>
      <c r="B38" s="14"/>
      <c r="C38" s="27" t="s">
        <v>72</v>
      </c>
      <c r="D38" s="34">
        <f>SUM(D35:D37)</f>
        <v>333099.28999999998</v>
      </c>
      <c r="E38" s="34">
        <v>286038.77</v>
      </c>
      <c r="F38" s="65">
        <f>(D38-E38)/E38</f>
        <v>0.16452496981440648</v>
      </c>
      <c r="G38" s="34">
        <f t="shared" ref="G38" si="4">SUM(G35:G37)</f>
        <v>49434</v>
      </c>
      <c r="H38" s="34"/>
      <c r="I38" s="16"/>
      <c r="J38" s="15"/>
      <c r="K38" s="17"/>
      <c r="L38" s="18"/>
      <c r="M38" s="22"/>
      <c r="N38" s="19"/>
      <c r="O38" s="46"/>
    </row>
    <row r="39" spans="1:27" ht="23.1" customHeight="1"/>
    <row r="40" spans="1:27" ht="21" customHeight="1"/>
    <row r="41" spans="1:27" ht="20.100000000000001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sheetPr codeName="Sheet14"/>
  <dimension ref="A1:AC72"/>
  <sheetViews>
    <sheetView topLeftCell="A9" zoomScale="60" zoomScaleNormal="60" workbookViewId="0">
      <selection activeCell="Q30" sqref="Q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21.5546875" style="1" customWidth="1"/>
    <col min="18" max="18" width="8" style="1" customWidth="1"/>
    <col min="19" max="19" width="17.6640625" style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4.88671875" style="1" customWidth="1"/>
    <col min="24" max="24" width="13.6640625" style="1" bestFit="1" customWidth="1"/>
    <col min="25" max="25" width="12.5546875" style="1" bestFit="1" customWidth="1"/>
    <col min="26" max="26" width="13.109375" style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746</v>
      </c>
      <c r="E6" s="4" t="s">
        <v>742</v>
      </c>
      <c r="F6" s="156"/>
      <c r="G6" s="4" t="s">
        <v>746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3"/>
      <c r="X9" s="32"/>
      <c r="Y9" s="32"/>
      <c r="Z9" s="26"/>
    </row>
    <row r="10" spans="1:28">
      <c r="A10" s="159"/>
      <c r="B10" s="159"/>
      <c r="C10" s="156"/>
      <c r="D10" s="75" t="s">
        <v>747</v>
      </c>
      <c r="E10" s="75" t="s">
        <v>743</v>
      </c>
      <c r="F10" s="156"/>
      <c r="G10" s="75" t="s">
        <v>747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3"/>
      <c r="X10" s="32"/>
      <c r="Y10" s="32"/>
      <c r="Z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33"/>
      <c r="X11" s="32"/>
      <c r="Y11" s="26"/>
      <c r="Z11" s="7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56"/>
      <c r="X12" s="55"/>
      <c r="Y12" s="26"/>
      <c r="Z12" s="7"/>
    </row>
    <row r="13" spans="1:28" ht="25.35" customHeight="1">
      <c r="A13" s="35">
        <v>1</v>
      </c>
      <c r="B13" s="35" t="s">
        <v>34</v>
      </c>
      <c r="C13" s="28" t="s">
        <v>753</v>
      </c>
      <c r="D13" s="41">
        <v>103662.78</v>
      </c>
      <c r="E13" s="39" t="s">
        <v>36</v>
      </c>
      <c r="F13" s="39" t="s">
        <v>36</v>
      </c>
      <c r="G13" s="41">
        <v>13131</v>
      </c>
      <c r="H13" s="39">
        <v>174</v>
      </c>
      <c r="I13" s="39">
        <f>G13/H13</f>
        <v>75.465517241379317</v>
      </c>
      <c r="J13" s="39">
        <v>16</v>
      </c>
      <c r="K13" s="39">
        <v>1</v>
      </c>
      <c r="L13" s="41">
        <v>111520.98</v>
      </c>
      <c r="M13" s="41">
        <v>14113</v>
      </c>
      <c r="N13" s="37">
        <v>44848</v>
      </c>
      <c r="O13" s="36" t="s">
        <v>754</v>
      </c>
      <c r="P13" s="54"/>
      <c r="Q13" s="54"/>
      <c r="R13" s="32"/>
      <c r="S13" s="33"/>
      <c r="T13" s="32"/>
      <c r="U13" s="7"/>
      <c r="V13" s="32"/>
      <c r="W13" s="33"/>
      <c r="X13" s="32"/>
      <c r="Y13" s="7"/>
      <c r="Z13" s="7"/>
    </row>
    <row r="14" spans="1:28" ht="25.35" customHeight="1">
      <c r="A14" s="35">
        <v>2</v>
      </c>
      <c r="B14" s="35" t="s">
        <v>34</v>
      </c>
      <c r="C14" s="28" t="s">
        <v>751</v>
      </c>
      <c r="D14" s="41">
        <v>29252</v>
      </c>
      <c r="E14" s="39" t="s">
        <v>36</v>
      </c>
      <c r="F14" s="39" t="s">
        <v>36</v>
      </c>
      <c r="G14" s="41">
        <v>5880</v>
      </c>
      <c r="H14" s="39" t="s">
        <v>36</v>
      </c>
      <c r="I14" s="39" t="s">
        <v>36</v>
      </c>
      <c r="J14" s="39">
        <v>20</v>
      </c>
      <c r="K14" s="39">
        <v>1</v>
      </c>
      <c r="L14" s="41">
        <v>30752</v>
      </c>
      <c r="M14" s="41">
        <v>6154</v>
      </c>
      <c r="N14" s="37">
        <v>44848</v>
      </c>
      <c r="O14" s="36" t="s">
        <v>65</v>
      </c>
      <c r="P14" s="72"/>
      <c r="Q14" s="54"/>
      <c r="R14" s="32"/>
      <c r="S14" s="55"/>
      <c r="T14" s="55"/>
      <c r="U14" s="32"/>
      <c r="V14" s="32"/>
      <c r="W14" s="56"/>
      <c r="X14" s="32"/>
      <c r="Y14" s="56"/>
      <c r="Z14" s="7"/>
      <c r="AA14" s="7"/>
      <c r="AB14" s="32"/>
    </row>
    <row r="15" spans="1:28" ht="25.35" customHeight="1">
      <c r="A15" s="35">
        <v>3</v>
      </c>
      <c r="B15" s="35">
        <v>2</v>
      </c>
      <c r="C15" s="28" t="s">
        <v>730</v>
      </c>
      <c r="D15" s="41">
        <v>24947.33</v>
      </c>
      <c r="E15" s="39">
        <v>31864.9</v>
      </c>
      <c r="F15" s="45">
        <f>(D15-E15)/E15</f>
        <v>-0.21709059184243476</v>
      </c>
      <c r="G15" s="41">
        <v>3562</v>
      </c>
      <c r="H15" s="39">
        <v>42</v>
      </c>
      <c r="I15" s="39">
        <f>G15/H15</f>
        <v>84.80952380952381</v>
      </c>
      <c r="J15" s="39">
        <v>8</v>
      </c>
      <c r="K15" s="39">
        <v>3</v>
      </c>
      <c r="L15" s="41">
        <v>123123</v>
      </c>
      <c r="M15" s="41">
        <v>17931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56"/>
      <c r="X15" s="32"/>
      <c r="Y15" s="56"/>
      <c r="Z15" s="7"/>
      <c r="AA15" s="7"/>
      <c r="AB15" s="32"/>
    </row>
    <row r="16" spans="1:28" ht="25.35" customHeight="1">
      <c r="A16" s="35">
        <v>4</v>
      </c>
      <c r="B16" s="35">
        <v>1</v>
      </c>
      <c r="C16" s="28" t="s">
        <v>712</v>
      </c>
      <c r="D16" s="41">
        <v>23623.87</v>
      </c>
      <c r="E16" s="39">
        <v>34570.870000000003</v>
      </c>
      <c r="F16" s="45">
        <f>(D16-E16)/E16</f>
        <v>-0.3166538765151124</v>
      </c>
      <c r="G16" s="41">
        <v>3278</v>
      </c>
      <c r="H16" s="39">
        <v>64</v>
      </c>
      <c r="I16" s="39">
        <f>G16/H16</f>
        <v>51.21875</v>
      </c>
      <c r="J16" s="39">
        <v>10</v>
      </c>
      <c r="K16" s="39">
        <v>5</v>
      </c>
      <c r="L16" s="41">
        <v>466982.57</v>
      </c>
      <c r="M16" s="41">
        <v>67290</v>
      </c>
      <c r="N16" s="37">
        <v>44820</v>
      </c>
      <c r="O16" s="36" t="s">
        <v>48</v>
      </c>
      <c r="P16" s="72"/>
      <c r="Q16" s="54"/>
      <c r="R16" s="32"/>
      <c r="S16" s="55"/>
      <c r="T16" s="55"/>
      <c r="U16" s="32"/>
      <c r="V16" s="32"/>
      <c r="W16" s="56"/>
      <c r="X16" s="32"/>
      <c r="Y16" s="56"/>
      <c r="Z16" s="7"/>
      <c r="AA16" s="7"/>
      <c r="AB16" s="32"/>
    </row>
    <row r="17" spans="1:28" ht="25.35" customHeight="1">
      <c r="A17" s="35">
        <v>5</v>
      </c>
      <c r="B17" s="35">
        <v>3</v>
      </c>
      <c r="C17" s="28" t="s">
        <v>731</v>
      </c>
      <c r="D17" s="41">
        <v>18244.919999999998</v>
      </c>
      <c r="E17" s="39">
        <v>28586.080000000002</v>
      </c>
      <c r="F17" s="45">
        <f>(D17-E17)/E17</f>
        <v>-0.36175509198882821</v>
      </c>
      <c r="G17" s="41">
        <v>2801</v>
      </c>
      <c r="H17" s="39">
        <v>66</v>
      </c>
      <c r="I17" s="39">
        <f>G17/H17</f>
        <v>42.439393939393938</v>
      </c>
      <c r="J17" s="39">
        <v>17</v>
      </c>
      <c r="K17" s="39">
        <v>3</v>
      </c>
      <c r="L17" s="41">
        <v>130461.39</v>
      </c>
      <c r="M17" s="41">
        <v>21018</v>
      </c>
      <c r="N17" s="37">
        <v>44834</v>
      </c>
      <c r="O17" s="36" t="s">
        <v>539</v>
      </c>
      <c r="P17" s="72"/>
      <c r="Q17" s="54"/>
      <c r="R17" s="32"/>
      <c r="S17" s="55"/>
      <c r="T17" s="55"/>
      <c r="U17" s="32"/>
      <c r="V17" s="32"/>
      <c r="W17" s="56"/>
      <c r="X17" s="32"/>
      <c r="Y17" s="56"/>
      <c r="Z17" s="7"/>
      <c r="AA17" s="7"/>
      <c r="AB17" s="32"/>
    </row>
    <row r="18" spans="1:28" ht="25.35" customHeight="1">
      <c r="A18" s="35">
        <v>6</v>
      </c>
      <c r="B18" s="35">
        <v>4</v>
      </c>
      <c r="C18" s="28" t="s">
        <v>713</v>
      </c>
      <c r="D18" s="41">
        <v>16894</v>
      </c>
      <c r="E18" s="39">
        <v>20771</v>
      </c>
      <c r="F18" s="45">
        <f>(D18-E18)/E18</f>
        <v>-0.18665447017476289</v>
      </c>
      <c r="G18" s="41">
        <v>3251</v>
      </c>
      <c r="H18" s="39" t="s">
        <v>36</v>
      </c>
      <c r="I18" s="39" t="s">
        <v>36</v>
      </c>
      <c r="J18" s="39">
        <v>14</v>
      </c>
      <c r="K18" s="39">
        <v>5</v>
      </c>
      <c r="L18" s="41">
        <v>140657</v>
      </c>
      <c r="M18" s="41">
        <v>28680</v>
      </c>
      <c r="N18" s="37">
        <v>44820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32"/>
      <c r="Y18" s="56"/>
      <c r="Z18" s="7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752</v>
      </c>
      <c r="D19" s="41">
        <v>16509.3</v>
      </c>
      <c r="E19" s="39" t="s">
        <v>36</v>
      </c>
      <c r="F19" s="39" t="s">
        <v>36</v>
      </c>
      <c r="G19" s="41">
        <v>2488</v>
      </c>
      <c r="H19" s="39">
        <v>81</v>
      </c>
      <c r="I19" s="39">
        <f>G19/H19</f>
        <v>30.716049382716051</v>
      </c>
      <c r="J19" s="39">
        <v>14</v>
      </c>
      <c r="K19" s="39">
        <v>1</v>
      </c>
      <c r="L19" s="41">
        <v>16817</v>
      </c>
      <c r="M19" s="41">
        <v>2534</v>
      </c>
      <c r="N19" s="37">
        <v>44848</v>
      </c>
      <c r="O19" s="36" t="s">
        <v>43</v>
      </c>
      <c r="P19" s="72"/>
      <c r="Q19" s="54"/>
      <c r="R19" s="32"/>
      <c r="S19" s="55"/>
      <c r="T19" s="55"/>
      <c r="U19" s="32"/>
      <c r="V19" s="32"/>
      <c r="W19" s="56"/>
      <c r="X19" s="32"/>
      <c r="Y19" s="56"/>
      <c r="Z19" s="7"/>
      <c r="AA19" s="7"/>
      <c r="AB19" s="32"/>
    </row>
    <row r="20" spans="1:28" ht="25.35" customHeight="1">
      <c r="A20" s="35">
        <v>8</v>
      </c>
      <c r="B20" s="35">
        <v>6</v>
      </c>
      <c r="C20" s="28" t="s">
        <v>680</v>
      </c>
      <c r="D20" s="41">
        <v>13502.85</v>
      </c>
      <c r="E20" s="39">
        <v>14090.67</v>
      </c>
      <c r="F20" s="45">
        <f>(D20-E20)/E20</f>
        <v>-4.1716965907227954E-2</v>
      </c>
      <c r="G20" s="41">
        <v>1943</v>
      </c>
      <c r="H20" s="39">
        <v>40</v>
      </c>
      <c r="I20" s="39">
        <f>G20/H20</f>
        <v>48.575000000000003</v>
      </c>
      <c r="J20" s="39">
        <v>11</v>
      </c>
      <c r="K20" s="39">
        <v>9</v>
      </c>
      <c r="L20" s="41">
        <v>608264.37</v>
      </c>
      <c r="M20" s="41">
        <v>93075</v>
      </c>
      <c r="N20" s="37">
        <v>44792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32"/>
      <c r="Y20" s="56"/>
      <c r="Z20" s="7"/>
      <c r="AA20" s="7"/>
      <c r="AB20" s="32"/>
    </row>
    <row r="21" spans="1:28" ht="25.35" customHeight="1">
      <c r="A21" s="35">
        <v>9</v>
      </c>
      <c r="B21" s="35">
        <v>9</v>
      </c>
      <c r="C21" s="28" t="s">
        <v>654</v>
      </c>
      <c r="D21" s="41">
        <v>9112.2800000000007</v>
      </c>
      <c r="E21" s="39">
        <v>10451.19</v>
      </c>
      <c r="F21" s="45">
        <f>(D21-E21)/E21</f>
        <v>-0.12811077016110126</v>
      </c>
      <c r="G21" s="41">
        <v>1748</v>
      </c>
      <c r="H21" s="39">
        <v>39</v>
      </c>
      <c r="I21" s="39">
        <f>G21/H21</f>
        <v>44.820512820512818</v>
      </c>
      <c r="J21" s="39">
        <v>8</v>
      </c>
      <c r="K21" s="39">
        <v>12</v>
      </c>
      <c r="L21" s="41">
        <v>291945.86</v>
      </c>
      <c r="M21" s="41">
        <v>62509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56"/>
      <c r="X21" s="32"/>
      <c r="Y21" s="56"/>
      <c r="Z21" s="7"/>
      <c r="AA21" s="7"/>
      <c r="AB21" s="32"/>
    </row>
    <row r="22" spans="1:28" ht="25.35" customHeight="1">
      <c r="A22" s="35">
        <v>10</v>
      </c>
      <c r="B22" s="35">
        <v>7</v>
      </c>
      <c r="C22" s="28" t="s">
        <v>718</v>
      </c>
      <c r="D22" s="41">
        <v>9050.36</v>
      </c>
      <c r="E22" s="39">
        <v>12445.01</v>
      </c>
      <c r="F22" s="45">
        <f>(D22-E22)/E22</f>
        <v>-0.27277197848776336</v>
      </c>
      <c r="G22" s="41">
        <v>1284</v>
      </c>
      <c r="H22" s="39">
        <v>33</v>
      </c>
      <c r="I22" s="39">
        <f>G22/H22</f>
        <v>38.909090909090907</v>
      </c>
      <c r="J22" s="39">
        <v>7</v>
      </c>
      <c r="K22" s="39">
        <v>4</v>
      </c>
      <c r="L22" s="41">
        <v>150643.96</v>
      </c>
      <c r="M22" s="41">
        <v>24053</v>
      </c>
      <c r="N22" s="37">
        <v>44827</v>
      </c>
      <c r="O22" s="36" t="s">
        <v>45</v>
      </c>
      <c r="P22" s="72"/>
      <c r="Q22" s="54"/>
      <c r="R22" s="32"/>
      <c r="S22" s="55"/>
      <c r="T22" s="55"/>
      <c r="U22" s="32"/>
      <c r="V22" s="32"/>
      <c r="W22" s="56"/>
      <c r="X22" s="32"/>
      <c r="Y22" s="56"/>
      <c r="Z22" s="7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264799.68999999994</v>
      </c>
      <c r="E23" s="34">
        <v>184866.98</v>
      </c>
      <c r="F23" s="65">
        <f>(D23-E23)/E23</f>
        <v>0.43237959531767073</v>
      </c>
      <c r="G23" s="34">
        <f t="shared" ref="G23" si="0">SUM(G13:G22)</f>
        <v>39366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X24" s="26"/>
    </row>
    <row r="25" spans="1:28" ht="25.35" customHeight="1">
      <c r="A25" s="35">
        <v>11</v>
      </c>
      <c r="B25" s="35">
        <v>5</v>
      </c>
      <c r="C25" s="28" t="s">
        <v>737</v>
      </c>
      <c r="D25" s="41">
        <v>8062.54</v>
      </c>
      <c r="E25" s="39">
        <v>15648.62</v>
      </c>
      <c r="F25" s="45">
        <f>(D25-E25)/E25</f>
        <v>-0.48477629337283418</v>
      </c>
      <c r="G25" s="41">
        <v>1168</v>
      </c>
      <c r="H25" s="39">
        <v>44</v>
      </c>
      <c r="I25" s="39">
        <f t="shared" ref="I25:I32" si="1">G25/H25</f>
        <v>26.545454545454547</v>
      </c>
      <c r="J25" s="39">
        <v>10</v>
      </c>
      <c r="K25" s="39">
        <v>2</v>
      </c>
      <c r="L25" s="41">
        <v>31777</v>
      </c>
      <c r="M25" s="41">
        <v>4960</v>
      </c>
      <c r="N25" s="37">
        <v>44841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56"/>
      <c r="Z25" s="7"/>
      <c r="AA25" s="7"/>
      <c r="AB25" s="32"/>
    </row>
    <row r="26" spans="1:28" ht="25.35" customHeight="1">
      <c r="A26" s="35">
        <v>12</v>
      </c>
      <c r="B26" s="35">
        <v>11</v>
      </c>
      <c r="C26" s="28" t="s">
        <v>711</v>
      </c>
      <c r="D26" s="41">
        <v>3421.29</v>
      </c>
      <c r="E26" s="39">
        <v>4864.47</v>
      </c>
      <c r="F26" s="45">
        <f>(D26-E26)/E26</f>
        <v>-0.29667774701046573</v>
      </c>
      <c r="G26" s="41">
        <v>489</v>
      </c>
      <c r="H26" s="39">
        <v>16</v>
      </c>
      <c r="I26" s="39">
        <f t="shared" si="1"/>
        <v>30.5625</v>
      </c>
      <c r="J26" s="39">
        <v>4</v>
      </c>
      <c r="K26" s="39">
        <v>5</v>
      </c>
      <c r="L26" s="41">
        <v>104150</v>
      </c>
      <c r="M26" s="41">
        <v>16409</v>
      </c>
      <c r="N26" s="37">
        <v>44820</v>
      </c>
      <c r="O26" s="36" t="s">
        <v>43</v>
      </c>
      <c r="P26" s="72"/>
      <c r="Q26" s="54"/>
      <c r="R26" s="32"/>
      <c r="S26" s="55"/>
      <c r="T26" s="55"/>
      <c r="U26" s="32"/>
      <c r="V26" s="32"/>
      <c r="W26" s="56"/>
      <c r="X26" s="32"/>
      <c r="Y26" s="56"/>
      <c r="Z26" s="7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750</v>
      </c>
      <c r="D27" s="41">
        <v>2847.64</v>
      </c>
      <c r="E27" s="39" t="s">
        <v>36</v>
      </c>
      <c r="F27" s="39" t="s">
        <v>36</v>
      </c>
      <c r="G27" s="41">
        <v>522</v>
      </c>
      <c r="H27" s="39">
        <v>6</v>
      </c>
      <c r="I27" s="39">
        <f t="shared" si="1"/>
        <v>87</v>
      </c>
      <c r="J27" s="39">
        <v>6</v>
      </c>
      <c r="K27" s="39">
        <v>0</v>
      </c>
      <c r="L27" s="41">
        <v>2847.64</v>
      </c>
      <c r="M27" s="41">
        <v>522</v>
      </c>
      <c r="N27" s="36" t="s">
        <v>150</v>
      </c>
      <c r="O27" s="36" t="s">
        <v>48</v>
      </c>
      <c r="P27" s="72"/>
      <c r="Q27" s="54"/>
      <c r="R27" s="32"/>
      <c r="S27" s="55"/>
      <c r="T27" s="55"/>
      <c r="U27" s="32"/>
      <c r="V27" s="32"/>
      <c r="W27" s="56"/>
      <c r="X27" s="32"/>
      <c r="Y27" s="56"/>
      <c r="Z27" s="7"/>
      <c r="AA27" s="7"/>
      <c r="AB27" s="32"/>
    </row>
    <row r="28" spans="1:28" ht="25.35" customHeight="1">
      <c r="A28" s="35">
        <v>14</v>
      </c>
      <c r="B28" s="35">
        <v>12</v>
      </c>
      <c r="C28" s="28" t="s">
        <v>632</v>
      </c>
      <c r="D28" s="41">
        <v>2732.79</v>
      </c>
      <c r="E28" s="39">
        <v>4785.6499999999996</v>
      </c>
      <c r="F28" s="45">
        <f t="shared" ref="F28:F35" si="2">(D28-E28)/E28</f>
        <v>-0.42896158306604115</v>
      </c>
      <c r="G28" s="41">
        <v>504</v>
      </c>
      <c r="H28" s="39">
        <v>16</v>
      </c>
      <c r="I28" s="39">
        <f t="shared" si="1"/>
        <v>31.5</v>
      </c>
      <c r="J28" s="39">
        <v>7</v>
      </c>
      <c r="K28" s="39">
        <v>16</v>
      </c>
      <c r="L28" s="41">
        <v>1331169</v>
      </c>
      <c r="M28" s="41">
        <v>247119</v>
      </c>
      <c r="N28" s="37">
        <v>44743</v>
      </c>
      <c r="O28" s="36" t="s">
        <v>43</v>
      </c>
      <c r="P28" s="72"/>
      <c r="Q28" s="54"/>
      <c r="R28" s="32"/>
      <c r="S28" s="55"/>
      <c r="T28" s="55"/>
      <c r="U28" s="32"/>
      <c r="V28" s="32"/>
      <c r="W28" s="56"/>
      <c r="X28" s="32"/>
      <c r="Y28" s="56"/>
      <c r="Z28" s="7"/>
      <c r="AA28" s="7"/>
      <c r="AB28" s="32"/>
    </row>
    <row r="29" spans="1:28" ht="25.35" customHeight="1">
      <c r="A29" s="35">
        <v>15</v>
      </c>
      <c r="B29" s="35">
        <v>10</v>
      </c>
      <c r="C29" s="28" t="s">
        <v>738</v>
      </c>
      <c r="D29" s="41">
        <v>1963.8</v>
      </c>
      <c r="E29" s="39">
        <v>5134.12</v>
      </c>
      <c r="F29" s="45">
        <f t="shared" si="2"/>
        <v>-0.61750017529781143</v>
      </c>
      <c r="G29" s="41">
        <v>295</v>
      </c>
      <c r="H29" s="39">
        <v>13</v>
      </c>
      <c r="I29" s="39">
        <f t="shared" si="1"/>
        <v>22.692307692307693</v>
      </c>
      <c r="J29" s="39">
        <v>8</v>
      </c>
      <c r="K29" s="39">
        <v>2</v>
      </c>
      <c r="L29" s="41">
        <v>14070</v>
      </c>
      <c r="M29" s="41">
        <v>2097</v>
      </c>
      <c r="N29" s="37">
        <v>44841</v>
      </c>
      <c r="O29" s="36" t="s">
        <v>43</v>
      </c>
      <c r="P29" s="72"/>
      <c r="Q29" s="54"/>
      <c r="R29" s="32"/>
      <c r="S29" s="55"/>
      <c r="T29" s="55"/>
      <c r="U29" s="32"/>
      <c r="V29" s="32"/>
      <c r="W29" s="56"/>
      <c r="X29" s="32"/>
      <c r="Y29" s="56"/>
      <c r="Z29" s="7"/>
      <c r="AA29" s="7"/>
      <c r="AB29" s="32"/>
    </row>
    <row r="30" spans="1:28" ht="25.35" customHeight="1">
      <c r="A30" s="35">
        <v>16</v>
      </c>
      <c r="B30" s="64">
        <v>14</v>
      </c>
      <c r="C30" s="28" t="s">
        <v>307</v>
      </c>
      <c r="D30" s="41">
        <v>1000.42</v>
      </c>
      <c r="E30" s="39">
        <v>1300.25</v>
      </c>
      <c r="F30" s="45">
        <f t="shared" si="2"/>
        <v>-0.23059411651605463</v>
      </c>
      <c r="G30" s="41">
        <v>219</v>
      </c>
      <c r="H30" s="39">
        <v>6</v>
      </c>
      <c r="I30" s="39">
        <f t="shared" si="1"/>
        <v>36.5</v>
      </c>
      <c r="J30" s="39">
        <v>2</v>
      </c>
      <c r="K30" s="39" t="s">
        <v>36</v>
      </c>
      <c r="L30" s="41">
        <v>233924</v>
      </c>
      <c r="M30" s="41">
        <v>50450</v>
      </c>
      <c r="N30" s="37">
        <v>44400</v>
      </c>
      <c r="O30" s="36" t="s">
        <v>41</v>
      </c>
      <c r="P30" s="72"/>
      <c r="Q30" s="54"/>
      <c r="R30" s="32"/>
      <c r="S30" s="55"/>
      <c r="T30" s="55"/>
      <c r="U30" s="32"/>
      <c r="V30" s="32"/>
      <c r="W30" s="56"/>
      <c r="X30" s="32"/>
      <c r="Y30" s="56"/>
      <c r="Z30" s="7"/>
      <c r="AA30" s="7"/>
      <c r="AB30" s="32"/>
    </row>
    <row r="31" spans="1:28" ht="25.35" customHeight="1">
      <c r="A31" s="35">
        <v>17</v>
      </c>
      <c r="B31" s="35">
        <v>17</v>
      </c>
      <c r="C31" s="28" t="s">
        <v>704</v>
      </c>
      <c r="D31" s="41">
        <v>488</v>
      </c>
      <c r="E31" s="39">
        <v>160</v>
      </c>
      <c r="F31" s="45">
        <f t="shared" si="2"/>
        <v>2.0499999999999998</v>
      </c>
      <c r="G31" s="41">
        <v>84</v>
      </c>
      <c r="H31" s="39">
        <v>4</v>
      </c>
      <c r="I31" s="39">
        <f t="shared" si="1"/>
        <v>21</v>
      </c>
      <c r="J31" s="39">
        <v>3</v>
      </c>
      <c r="K31" s="39">
        <v>6</v>
      </c>
      <c r="L31" s="41">
        <v>40562.39</v>
      </c>
      <c r="M31" s="41">
        <v>6593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8" ht="25.35" customHeight="1">
      <c r="A32" s="35">
        <v>18</v>
      </c>
      <c r="B32" s="35">
        <v>15</v>
      </c>
      <c r="C32" s="28" t="s">
        <v>720</v>
      </c>
      <c r="D32" s="41">
        <v>137.5</v>
      </c>
      <c r="E32" s="39">
        <v>680.5</v>
      </c>
      <c r="F32" s="45">
        <f t="shared" si="2"/>
        <v>-0.79794268919911826</v>
      </c>
      <c r="G32" s="41">
        <v>35</v>
      </c>
      <c r="H32" s="39">
        <v>3</v>
      </c>
      <c r="I32" s="39">
        <f t="shared" si="1"/>
        <v>11.666666666666666</v>
      </c>
      <c r="J32" s="39">
        <v>3</v>
      </c>
      <c r="K32" s="39">
        <v>4</v>
      </c>
      <c r="L32" s="41">
        <v>2496.27</v>
      </c>
      <c r="M32" s="41">
        <v>561</v>
      </c>
      <c r="N32" s="37">
        <v>44827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9" ht="25.35" customHeight="1">
      <c r="A33" s="35">
        <v>19</v>
      </c>
      <c r="B33" s="64">
        <v>20</v>
      </c>
      <c r="C33" s="28" t="s">
        <v>66</v>
      </c>
      <c r="D33" s="41">
        <v>126</v>
      </c>
      <c r="E33" s="39">
        <v>105</v>
      </c>
      <c r="F33" s="45">
        <f t="shared" si="2"/>
        <v>0.2</v>
      </c>
      <c r="G33" s="41">
        <v>18</v>
      </c>
      <c r="H33" s="39" t="s">
        <v>36</v>
      </c>
      <c r="I33" s="39" t="s">
        <v>36</v>
      </c>
      <c r="J33" s="39">
        <v>1</v>
      </c>
      <c r="K33" s="39" t="s">
        <v>36</v>
      </c>
      <c r="L33" s="41">
        <v>20122</v>
      </c>
      <c r="M33" s="41">
        <v>3348</v>
      </c>
      <c r="N33" s="37">
        <v>44603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32"/>
      <c r="Y33" s="56"/>
      <c r="Z33" s="7"/>
      <c r="AA33" s="7"/>
      <c r="AB33" s="32"/>
    </row>
    <row r="34" spans="1:29" ht="25.35" customHeight="1">
      <c r="A34" s="35">
        <v>20</v>
      </c>
      <c r="B34" s="35">
        <v>23</v>
      </c>
      <c r="C34" s="28" t="s">
        <v>693</v>
      </c>
      <c r="D34" s="41">
        <v>123</v>
      </c>
      <c r="E34" s="39">
        <v>69</v>
      </c>
      <c r="F34" s="45">
        <f t="shared" si="2"/>
        <v>0.78260869565217395</v>
      </c>
      <c r="G34" s="41">
        <v>19</v>
      </c>
      <c r="H34" s="39" t="s">
        <v>36</v>
      </c>
      <c r="I34" s="39" t="s">
        <v>36</v>
      </c>
      <c r="J34" s="39">
        <v>2</v>
      </c>
      <c r="K34" s="39">
        <v>7</v>
      </c>
      <c r="L34" s="41">
        <v>11737</v>
      </c>
      <c r="M34" s="41">
        <v>2159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7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285702.66999999987</v>
      </c>
      <c r="E35" s="34">
        <v>198705.35</v>
      </c>
      <c r="F35" s="65">
        <f t="shared" si="2"/>
        <v>0.43782072299512753</v>
      </c>
      <c r="G35" s="34">
        <f t="shared" ref="G35" si="3">SUM(G23:G34)</f>
        <v>42719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X36" s="26"/>
    </row>
    <row r="37" spans="1:29" ht="25.35" customHeight="1">
      <c r="A37" s="35">
        <v>21</v>
      </c>
      <c r="B37" s="35">
        <v>16</v>
      </c>
      <c r="C37" s="28" t="s">
        <v>736</v>
      </c>
      <c r="D37" s="41">
        <v>113.6</v>
      </c>
      <c r="E37" s="39">
        <v>311.5</v>
      </c>
      <c r="F37" s="45">
        <f>(D37-E37)/E37</f>
        <v>-0.63531300160513648</v>
      </c>
      <c r="G37" s="41">
        <v>33</v>
      </c>
      <c r="H37" s="39">
        <v>6</v>
      </c>
      <c r="I37" s="39">
        <f>G37/H37</f>
        <v>5.5</v>
      </c>
      <c r="J37" s="39">
        <v>3</v>
      </c>
      <c r="K37" s="39">
        <v>2</v>
      </c>
      <c r="L37" s="41">
        <v>578.6</v>
      </c>
      <c r="M37" s="41">
        <v>111</v>
      </c>
      <c r="N37" s="37">
        <v>44841</v>
      </c>
      <c r="O37" s="36" t="s">
        <v>81</v>
      </c>
      <c r="P37" s="72"/>
      <c r="Q37" s="54"/>
      <c r="R37" s="32"/>
      <c r="S37" s="55"/>
      <c r="T37" s="55"/>
      <c r="U37" s="32"/>
      <c r="V37" s="32"/>
      <c r="W37" s="56"/>
      <c r="X37" s="32"/>
      <c r="Y37" s="56"/>
      <c r="Z37" s="7"/>
      <c r="AA37" s="7"/>
      <c r="AB37" s="32"/>
    </row>
    <row r="38" spans="1:29" ht="25.35" customHeight="1">
      <c r="A38" s="35">
        <v>22</v>
      </c>
      <c r="B38" s="64">
        <v>21</v>
      </c>
      <c r="C38" s="28" t="s">
        <v>565</v>
      </c>
      <c r="D38" s="41">
        <v>112</v>
      </c>
      <c r="E38" s="39">
        <v>95</v>
      </c>
      <c r="F38" s="45">
        <f>(D38-E38)/E38</f>
        <v>0.17894736842105263</v>
      </c>
      <c r="G38" s="41">
        <v>18</v>
      </c>
      <c r="H38" s="39">
        <v>1</v>
      </c>
      <c r="I38" s="39">
        <f>G38/H38</f>
        <v>18</v>
      </c>
      <c r="J38" s="39">
        <v>1</v>
      </c>
      <c r="K38" s="39" t="s">
        <v>36</v>
      </c>
      <c r="L38" s="41">
        <v>27767.68</v>
      </c>
      <c r="M38" s="41">
        <v>4809</v>
      </c>
      <c r="N38" s="37">
        <v>44680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32"/>
      <c r="Y38" s="56"/>
      <c r="Z38" s="7"/>
      <c r="AA38" s="7"/>
      <c r="AB38" s="32"/>
    </row>
    <row r="39" spans="1:29" ht="25.35" customHeight="1">
      <c r="A39" s="35">
        <v>23</v>
      </c>
      <c r="B39" s="39" t="s">
        <v>36</v>
      </c>
      <c r="C39" s="28" t="s">
        <v>679</v>
      </c>
      <c r="D39" s="41">
        <v>70.5</v>
      </c>
      <c r="E39" s="39" t="s">
        <v>36</v>
      </c>
      <c r="F39" s="39" t="s">
        <v>36</v>
      </c>
      <c r="G39" s="41">
        <v>13</v>
      </c>
      <c r="H39" s="39">
        <v>1</v>
      </c>
      <c r="I39" s="39">
        <f>G39/H39</f>
        <v>13</v>
      </c>
      <c r="J39" s="39">
        <v>1</v>
      </c>
      <c r="K39" s="39" t="s">
        <v>36</v>
      </c>
      <c r="L39" s="41">
        <v>2242.4</v>
      </c>
      <c r="M39" s="41">
        <v>467</v>
      </c>
      <c r="N39" s="37">
        <v>44792</v>
      </c>
      <c r="O39" s="46" t="s">
        <v>81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9" ht="25.35" customHeight="1">
      <c r="A40" s="35">
        <v>24</v>
      </c>
      <c r="B40" s="35">
        <v>25</v>
      </c>
      <c r="C40" s="28" t="s">
        <v>721</v>
      </c>
      <c r="D40" s="41">
        <v>40</v>
      </c>
      <c r="E40" s="39">
        <v>29</v>
      </c>
      <c r="F40" s="45">
        <f>(D40-E40)/E40</f>
        <v>0.37931034482758619</v>
      </c>
      <c r="G40" s="41">
        <v>7</v>
      </c>
      <c r="H40" s="39">
        <v>2</v>
      </c>
      <c r="I40" s="39">
        <f>G40/H40</f>
        <v>3.5</v>
      </c>
      <c r="J40" s="39">
        <v>2</v>
      </c>
      <c r="K40" s="39">
        <v>4</v>
      </c>
      <c r="L40" s="41">
        <v>552.22</v>
      </c>
      <c r="M40" s="41">
        <v>111</v>
      </c>
      <c r="N40" s="37">
        <v>44827</v>
      </c>
      <c r="O40" s="36" t="s">
        <v>81</v>
      </c>
      <c r="P40" s="33"/>
      <c r="Q40" s="54"/>
      <c r="R40" s="54"/>
      <c r="S40" s="72"/>
      <c r="T40" s="54"/>
      <c r="U40" s="32"/>
      <c r="V40" s="55"/>
      <c r="W40" s="32"/>
      <c r="X40" s="55"/>
      <c r="Y40" s="56"/>
      <c r="Z40" s="7"/>
      <c r="AA40" s="32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286038.76999999984</v>
      </c>
      <c r="E41" s="34">
        <v>199037.45</v>
      </c>
      <c r="F41" s="65">
        <f>(D41-E41)/E41</f>
        <v>0.43711030260888001</v>
      </c>
      <c r="G41" s="34">
        <f t="shared" ref="G41" si="4">SUM(G35:G40)</f>
        <v>42790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100000000000001" customHeight="1"/>
    <row r="63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sheetPr codeName="Sheet15"/>
  <dimension ref="A1:AC73"/>
  <sheetViews>
    <sheetView topLeftCell="A6" zoomScale="60" zoomScaleNormal="60" workbookViewId="0">
      <selection activeCell="C38" sqref="C38:O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7.6640625" style="1" customWidth="1"/>
    <col min="18" max="18" width="8" style="1" customWidth="1"/>
    <col min="19" max="19" width="17.6640625" style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3.6640625" style="1" bestFit="1" customWidth="1"/>
    <col min="24" max="24" width="14.88671875" style="1" customWidth="1"/>
    <col min="25" max="25" width="13.109375" style="1" customWidth="1"/>
    <col min="26" max="26" width="12.5546875" style="1" bestFit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 ht="21.6">
      <c r="A6" s="159"/>
      <c r="B6" s="159"/>
      <c r="C6" s="156"/>
      <c r="D6" s="4" t="s">
        <v>742</v>
      </c>
      <c r="E6" s="4" t="s">
        <v>734</v>
      </c>
      <c r="F6" s="156"/>
      <c r="G6" s="4" t="s">
        <v>742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2"/>
      <c r="X9" s="33"/>
      <c r="Y9" s="26"/>
      <c r="Z9" s="32"/>
    </row>
    <row r="10" spans="1:28" ht="21.6">
      <c r="A10" s="159"/>
      <c r="B10" s="159"/>
      <c r="C10" s="156"/>
      <c r="D10" s="75" t="s">
        <v>743</v>
      </c>
      <c r="E10" s="75" t="s">
        <v>735</v>
      </c>
      <c r="F10" s="156"/>
      <c r="G10" s="75" t="s">
        <v>743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2"/>
      <c r="X10" s="33"/>
      <c r="Y10" s="33"/>
      <c r="Z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34570.870000000003</v>
      </c>
      <c r="E13" s="39">
        <v>58099.37</v>
      </c>
      <c r="F13" s="45">
        <f>(D13-E13)/E13</f>
        <v>-0.40496996783269767</v>
      </c>
      <c r="G13" s="41">
        <v>4489</v>
      </c>
      <c r="H13" s="39">
        <v>110</v>
      </c>
      <c r="I13" s="39">
        <f>G13/H13</f>
        <v>40.809090909090912</v>
      </c>
      <c r="J13" s="39">
        <v>15</v>
      </c>
      <c r="K13" s="39">
        <v>4</v>
      </c>
      <c r="L13" s="41">
        <v>424733.27</v>
      </c>
      <c r="M13" s="41">
        <v>60965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>
        <v>3</v>
      </c>
      <c r="C14" s="28" t="s">
        <v>730</v>
      </c>
      <c r="D14" s="41">
        <v>31864.9</v>
      </c>
      <c r="E14" s="39">
        <v>31783</v>
      </c>
      <c r="F14" s="45">
        <f>(D14-E14)/E14</f>
        <v>2.5768492590378961E-3</v>
      </c>
      <c r="G14" s="41">
        <v>4325</v>
      </c>
      <c r="H14" s="39">
        <v>54</v>
      </c>
      <c r="I14" s="39">
        <f>G14/H14</f>
        <v>80.092592592592595</v>
      </c>
      <c r="J14" s="39">
        <v>11</v>
      </c>
      <c r="K14" s="39">
        <v>2</v>
      </c>
      <c r="L14" s="41">
        <v>81732</v>
      </c>
      <c r="M14" s="41">
        <v>11529</v>
      </c>
      <c r="N14" s="37">
        <v>44834</v>
      </c>
      <c r="O14" s="36" t="s">
        <v>37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731</v>
      </c>
      <c r="D15" s="41">
        <v>28586.080000000002</v>
      </c>
      <c r="E15" s="39">
        <v>45149.36</v>
      </c>
      <c r="F15" s="45">
        <f>(D15-E15)/E15</f>
        <v>-0.36685525553407622</v>
      </c>
      <c r="G15" s="41">
        <v>4034</v>
      </c>
      <c r="H15" s="39">
        <v>93</v>
      </c>
      <c r="I15" s="39">
        <f>G15/H15</f>
        <v>43.376344086021504</v>
      </c>
      <c r="J15" s="39">
        <v>18</v>
      </c>
      <c r="K15" s="39">
        <v>2</v>
      </c>
      <c r="L15" s="41">
        <v>98988.63</v>
      </c>
      <c r="M15" s="41">
        <v>15647</v>
      </c>
      <c r="N15" s="37">
        <v>44834</v>
      </c>
      <c r="O15" s="36" t="s">
        <v>539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5</v>
      </c>
      <c r="C16" s="28" t="s">
        <v>713</v>
      </c>
      <c r="D16" s="41">
        <v>20771</v>
      </c>
      <c r="E16" s="39">
        <v>25534</v>
      </c>
      <c r="F16" s="45">
        <f>(D16-E16)/E16</f>
        <v>-0.18653559959269994</v>
      </c>
      <c r="G16" s="41">
        <v>3916</v>
      </c>
      <c r="H16" s="39" t="s">
        <v>36</v>
      </c>
      <c r="I16" s="39" t="s">
        <v>36</v>
      </c>
      <c r="J16" s="39">
        <v>16</v>
      </c>
      <c r="K16" s="39">
        <v>4</v>
      </c>
      <c r="L16" s="41">
        <v>118993</v>
      </c>
      <c r="M16" s="41">
        <v>24213</v>
      </c>
      <c r="N16" s="37">
        <v>44820</v>
      </c>
      <c r="O16" s="36" t="s">
        <v>65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737</v>
      </c>
      <c r="D17" s="41">
        <v>15648.62</v>
      </c>
      <c r="E17" s="39" t="s">
        <v>36</v>
      </c>
      <c r="F17" s="39" t="s">
        <v>36</v>
      </c>
      <c r="G17" s="41">
        <v>2266</v>
      </c>
      <c r="H17" s="39">
        <v>93</v>
      </c>
      <c r="I17" s="39">
        <f t="shared" ref="I17:I22" si="0">G17/H17</f>
        <v>24.365591397849464</v>
      </c>
      <c r="J17" s="39">
        <v>17</v>
      </c>
      <c r="K17" s="39">
        <v>1</v>
      </c>
      <c r="L17" s="41">
        <v>16119</v>
      </c>
      <c r="M17" s="41">
        <v>2335</v>
      </c>
      <c r="N17" s="37">
        <v>44841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680</v>
      </c>
      <c r="D18" s="41">
        <v>14090.67</v>
      </c>
      <c r="E18" s="39">
        <v>21629.24</v>
      </c>
      <c r="F18" s="45">
        <f>(D18-E18)/E18</f>
        <v>-0.34853605582073161</v>
      </c>
      <c r="G18" s="41">
        <v>2118</v>
      </c>
      <c r="H18" s="39">
        <v>50</v>
      </c>
      <c r="I18" s="39">
        <f t="shared" si="0"/>
        <v>42.36</v>
      </c>
      <c r="J18" s="39">
        <v>13</v>
      </c>
      <c r="K18" s="39">
        <v>8</v>
      </c>
      <c r="L18" s="41">
        <v>586788.94999999995</v>
      </c>
      <c r="M18" s="41">
        <v>89583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718</v>
      </c>
      <c r="D19" s="41">
        <v>12445.01</v>
      </c>
      <c r="E19" s="39">
        <v>29205.439999999999</v>
      </c>
      <c r="F19" s="45">
        <f>(D19-E19)/E19</f>
        <v>-0.57388041405984647</v>
      </c>
      <c r="G19" s="41">
        <v>1770</v>
      </c>
      <c r="H19" s="39">
        <v>43</v>
      </c>
      <c r="I19" s="39">
        <f t="shared" si="0"/>
        <v>41.162790697674417</v>
      </c>
      <c r="J19" s="39">
        <v>9</v>
      </c>
      <c r="K19" s="39">
        <v>3</v>
      </c>
      <c r="L19" s="41">
        <v>133316.98000000001</v>
      </c>
      <c r="M19" s="41">
        <v>21269</v>
      </c>
      <c r="N19" s="37">
        <v>44827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719</v>
      </c>
      <c r="D20" s="41">
        <v>11304.52</v>
      </c>
      <c r="E20" s="39">
        <v>19304.939999999999</v>
      </c>
      <c r="F20" s="45">
        <f>(D20-E20)/E20</f>
        <v>-0.41442345845156725</v>
      </c>
      <c r="G20" s="41">
        <v>1656</v>
      </c>
      <c r="H20" s="39">
        <v>36</v>
      </c>
      <c r="I20" s="39">
        <f t="shared" si="0"/>
        <v>46</v>
      </c>
      <c r="J20" s="39">
        <v>11</v>
      </c>
      <c r="K20" s="39">
        <v>3</v>
      </c>
      <c r="L20" s="41">
        <v>99101</v>
      </c>
      <c r="M20" s="41">
        <v>15130</v>
      </c>
      <c r="N20" s="37">
        <v>44827</v>
      </c>
      <c r="O20" s="36" t="s">
        <v>41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654</v>
      </c>
      <c r="D21" s="41">
        <v>10451.19</v>
      </c>
      <c r="E21" s="39">
        <v>13415.52</v>
      </c>
      <c r="F21" s="45">
        <f>(D21-E21)/E21</f>
        <v>-0.22096273569716268</v>
      </c>
      <c r="G21" s="41">
        <v>1990</v>
      </c>
      <c r="H21" s="39">
        <v>48</v>
      </c>
      <c r="I21" s="39">
        <f t="shared" si="0"/>
        <v>41.458333333333336</v>
      </c>
      <c r="J21" s="39">
        <v>10</v>
      </c>
      <c r="K21" s="39">
        <v>11</v>
      </c>
      <c r="L21" s="41">
        <v>281146.14</v>
      </c>
      <c r="M21" s="41">
        <v>60345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738</v>
      </c>
      <c r="D22" s="41">
        <v>5134.12</v>
      </c>
      <c r="E22" s="39" t="s">
        <v>36</v>
      </c>
      <c r="F22" s="39" t="s">
        <v>36</v>
      </c>
      <c r="G22" s="41">
        <v>763</v>
      </c>
      <c r="H22" s="39">
        <v>70</v>
      </c>
      <c r="I22" s="39">
        <f t="shared" si="0"/>
        <v>10.9</v>
      </c>
      <c r="J22" s="39">
        <v>15</v>
      </c>
      <c r="K22" s="39">
        <v>1</v>
      </c>
      <c r="L22" s="41">
        <v>9154</v>
      </c>
      <c r="M22" s="41">
        <v>1253</v>
      </c>
      <c r="N22" s="37">
        <v>44841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184866.98</v>
      </c>
      <c r="E23" s="34">
        <v>266169.73</v>
      </c>
      <c r="F23" s="65">
        <f t="shared" ref="F23" si="1">(D23-E23)/E23</f>
        <v>-0.30545453083639518</v>
      </c>
      <c r="G23" s="34">
        <f t="shared" ref="G23" si="2">SUM(G13:G22)</f>
        <v>27327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35">
        <v>9</v>
      </c>
      <c r="C25" s="28" t="s">
        <v>711</v>
      </c>
      <c r="D25" s="41">
        <v>4864.47</v>
      </c>
      <c r="E25" s="39">
        <v>13266.09</v>
      </c>
      <c r="F25" s="45">
        <f>(D25-E25)/E25</f>
        <v>-0.63331546823517693</v>
      </c>
      <c r="G25" s="41">
        <v>695</v>
      </c>
      <c r="H25" s="39">
        <v>21</v>
      </c>
      <c r="I25" s="39">
        <f>G25/H25</f>
        <v>33.095238095238095</v>
      </c>
      <c r="J25" s="39">
        <v>7</v>
      </c>
      <c r="K25" s="39">
        <v>4</v>
      </c>
      <c r="L25" s="41">
        <v>98180</v>
      </c>
      <c r="M25" s="41">
        <v>15475</v>
      </c>
      <c r="N25" s="37">
        <v>44820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632</v>
      </c>
      <c r="D26" s="41">
        <v>4785.6499999999996</v>
      </c>
      <c r="E26" s="39">
        <v>8782.77</v>
      </c>
      <c r="F26" s="45">
        <f>(D26-E26)/E26</f>
        <v>-0.4551092650724089</v>
      </c>
      <c r="G26" s="41">
        <v>885</v>
      </c>
      <c r="H26" s="39">
        <v>29</v>
      </c>
      <c r="I26" s="39">
        <f>G26/H26</f>
        <v>30.517241379310345</v>
      </c>
      <c r="J26" s="39">
        <v>8</v>
      </c>
      <c r="K26" s="39">
        <v>15</v>
      </c>
      <c r="L26" s="41">
        <v>1327871</v>
      </c>
      <c r="M26" s="41">
        <v>246470</v>
      </c>
      <c r="N26" s="37">
        <v>44743</v>
      </c>
      <c r="O26" s="36" t="s">
        <v>43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740</v>
      </c>
      <c r="D27" s="41">
        <v>1414</v>
      </c>
      <c r="E27" s="39" t="s">
        <v>36</v>
      </c>
      <c r="F27" s="39" t="s">
        <v>36</v>
      </c>
      <c r="G27" s="41">
        <v>249</v>
      </c>
      <c r="H27" s="39" t="s">
        <v>36</v>
      </c>
      <c r="I27" s="39" t="s">
        <v>36</v>
      </c>
      <c r="J27" s="39">
        <v>1</v>
      </c>
      <c r="K27" s="39">
        <v>0</v>
      </c>
      <c r="L27" s="41">
        <v>1414</v>
      </c>
      <c r="M27" s="41">
        <v>249</v>
      </c>
      <c r="N27" s="36" t="s">
        <v>150</v>
      </c>
      <c r="O27" s="36" t="s">
        <v>65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64">
        <v>11</v>
      </c>
      <c r="C28" s="28" t="s">
        <v>307</v>
      </c>
      <c r="D28" s="41">
        <v>1300.25</v>
      </c>
      <c r="E28" s="39">
        <v>1814</v>
      </c>
      <c r="F28" s="45">
        <f>(D28-E28)/E28</f>
        <v>-0.28321389195148844</v>
      </c>
      <c r="G28" s="41">
        <v>280</v>
      </c>
      <c r="H28" s="39">
        <v>7</v>
      </c>
      <c r="I28" s="39">
        <f>G28/H28</f>
        <v>40</v>
      </c>
      <c r="J28" s="39">
        <v>2</v>
      </c>
      <c r="K28" s="39" t="s">
        <v>36</v>
      </c>
      <c r="L28" s="41">
        <v>232571</v>
      </c>
      <c r="M28" s="41">
        <v>50137</v>
      </c>
      <c r="N28" s="37">
        <v>44400</v>
      </c>
      <c r="O28" s="36" t="s">
        <v>41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35">
        <v>14</v>
      </c>
      <c r="C29" s="28" t="s">
        <v>720</v>
      </c>
      <c r="D29" s="41">
        <v>680.5</v>
      </c>
      <c r="E29" s="39">
        <v>696.35</v>
      </c>
      <c r="F29" s="45">
        <f>(D29-E29)/E29</f>
        <v>-2.2761542327852404E-2</v>
      </c>
      <c r="G29" s="41">
        <v>162</v>
      </c>
      <c r="H29" s="39">
        <v>9</v>
      </c>
      <c r="I29" s="39">
        <f>G29/H29</f>
        <v>18</v>
      </c>
      <c r="J29" s="39">
        <v>5</v>
      </c>
      <c r="K29" s="39">
        <v>3</v>
      </c>
      <c r="L29" s="41">
        <v>2352.77</v>
      </c>
      <c r="M29" s="41">
        <v>524</v>
      </c>
      <c r="N29" s="37">
        <v>44827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5.35" customHeight="1">
      <c r="A30" s="35">
        <v>16</v>
      </c>
      <c r="B30" s="35" t="s">
        <v>34</v>
      </c>
      <c r="C30" s="28" t="s">
        <v>736</v>
      </c>
      <c r="D30" s="41">
        <v>311.5</v>
      </c>
      <c r="E30" s="39" t="s">
        <v>36</v>
      </c>
      <c r="F30" s="39" t="s">
        <v>36</v>
      </c>
      <c r="G30" s="41">
        <v>61</v>
      </c>
      <c r="H30" s="39">
        <v>7</v>
      </c>
      <c r="I30" s="39">
        <f>G30/H30</f>
        <v>8.7142857142857135</v>
      </c>
      <c r="J30" s="39">
        <v>3</v>
      </c>
      <c r="K30" s="39">
        <v>1</v>
      </c>
      <c r="L30" s="41">
        <v>311.5</v>
      </c>
      <c r="M30" s="41">
        <v>61</v>
      </c>
      <c r="N30" s="37">
        <v>44841</v>
      </c>
      <c r="O30" s="36" t="s">
        <v>81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12</v>
      </c>
      <c r="C31" s="28" t="s">
        <v>704</v>
      </c>
      <c r="D31" s="41">
        <v>160</v>
      </c>
      <c r="E31" s="39">
        <v>1640.2</v>
      </c>
      <c r="F31" s="45">
        <f>(D31-E31)/E31</f>
        <v>-0.90245092061943666</v>
      </c>
      <c r="G31" s="41">
        <v>29</v>
      </c>
      <c r="H31" s="39">
        <v>2</v>
      </c>
      <c r="I31" s="39">
        <f>G31/H31</f>
        <v>14.5</v>
      </c>
      <c r="J31" s="39">
        <v>1</v>
      </c>
      <c r="K31" s="39">
        <v>5</v>
      </c>
      <c r="L31" s="41">
        <v>39842.39</v>
      </c>
      <c r="M31" s="41">
        <v>6475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19</v>
      </c>
      <c r="C32" s="28" t="s">
        <v>694</v>
      </c>
      <c r="D32" s="41">
        <v>110</v>
      </c>
      <c r="E32" s="39">
        <v>242</v>
      </c>
      <c r="F32" s="45">
        <f>(D32-E32)/E32</f>
        <v>-0.54545454545454541</v>
      </c>
      <c r="G32" s="41">
        <v>24</v>
      </c>
      <c r="H32" s="39" t="s">
        <v>36</v>
      </c>
      <c r="I32" s="39" t="s">
        <v>36</v>
      </c>
      <c r="J32" s="39">
        <v>1</v>
      </c>
      <c r="K32" s="39">
        <v>6</v>
      </c>
      <c r="L32" s="41">
        <v>87402</v>
      </c>
      <c r="M32" s="41">
        <v>12793</v>
      </c>
      <c r="N32" s="37">
        <v>44806</v>
      </c>
      <c r="O32" s="36" t="s">
        <v>65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26</v>
      </c>
      <c r="C33" s="28" t="s">
        <v>681</v>
      </c>
      <c r="D33" s="41">
        <v>107</v>
      </c>
      <c r="E33" s="39">
        <v>65</v>
      </c>
      <c r="F33" s="45">
        <f>(D33-E33)/E33</f>
        <v>0.64615384615384619</v>
      </c>
      <c r="G33" s="41">
        <v>29</v>
      </c>
      <c r="H33" s="39">
        <v>7</v>
      </c>
      <c r="I33" s="39">
        <f>G33/H33</f>
        <v>4.1428571428571432</v>
      </c>
      <c r="J33" s="39">
        <v>6</v>
      </c>
      <c r="K33" s="39">
        <v>8</v>
      </c>
      <c r="L33" s="41">
        <v>32877.57</v>
      </c>
      <c r="M33" s="41">
        <v>7593</v>
      </c>
      <c r="N33" s="37">
        <v>44792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64">
        <v>22</v>
      </c>
      <c r="C34" s="28" t="s">
        <v>66</v>
      </c>
      <c r="D34" s="41">
        <v>105</v>
      </c>
      <c r="E34" s="39">
        <v>122</v>
      </c>
      <c r="F34" s="45">
        <f>(D34-E34)/E34</f>
        <v>-0.13934426229508196</v>
      </c>
      <c r="G34" s="41">
        <v>15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19916</v>
      </c>
      <c r="M34" s="41">
        <v>3316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198705.35</v>
      </c>
      <c r="E35" s="34">
        <v>273930.70999999996</v>
      </c>
      <c r="F35" s="65">
        <f>(D35-E35)/E35</f>
        <v>-0.27461455489966774</v>
      </c>
      <c r="G35" s="34">
        <f t="shared" ref="G35" si="3">SUM(G23:G34)</f>
        <v>29756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66">
        <v>23</v>
      </c>
      <c r="C37" s="28" t="s">
        <v>565</v>
      </c>
      <c r="D37" s="41">
        <v>95</v>
      </c>
      <c r="E37" s="39">
        <v>108</v>
      </c>
      <c r="F37" s="45">
        <f>(D37-E37)/E37</f>
        <v>-0.12037037037037036</v>
      </c>
      <c r="G37" s="41">
        <v>15</v>
      </c>
      <c r="H37" s="39">
        <v>1</v>
      </c>
      <c r="I37" s="39">
        <f>G37/H37</f>
        <v>15</v>
      </c>
      <c r="J37" s="39">
        <v>1</v>
      </c>
      <c r="K37" s="39" t="s">
        <v>36</v>
      </c>
      <c r="L37" s="41">
        <v>27655.68</v>
      </c>
      <c r="M37" s="41">
        <v>4791</v>
      </c>
      <c r="N37" s="37">
        <v>44680</v>
      </c>
      <c r="O37" s="4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59">
        <v>18</v>
      </c>
      <c r="C38" s="28" t="s">
        <v>683</v>
      </c>
      <c r="D38" s="41">
        <v>78.099999999999994</v>
      </c>
      <c r="E38" s="39">
        <v>342</v>
      </c>
      <c r="F38" s="45">
        <f>(D38-E38)/E38</f>
        <v>-0.77163742690058468</v>
      </c>
      <c r="G38" s="41">
        <v>14</v>
      </c>
      <c r="H38" s="39">
        <v>2</v>
      </c>
      <c r="I38" s="39">
        <f>G38/H38</f>
        <v>7</v>
      </c>
      <c r="J38" s="39">
        <v>1</v>
      </c>
      <c r="K38" s="39">
        <v>7</v>
      </c>
      <c r="L38" s="41">
        <v>12029.07</v>
      </c>
      <c r="M38" s="41">
        <v>2822</v>
      </c>
      <c r="N38" s="37">
        <v>44799</v>
      </c>
      <c r="O38" s="36" t="s">
        <v>81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35">
        <v>21</v>
      </c>
      <c r="C39" s="28" t="s">
        <v>693</v>
      </c>
      <c r="D39" s="41">
        <v>69</v>
      </c>
      <c r="E39" s="39">
        <v>200</v>
      </c>
      <c r="F39" s="45">
        <f>(D39-E39)/E39</f>
        <v>-0.65500000000000003</v>
      </c>
      <c r="G39" s="41">
        <v>11</v>
      </c>
      <c r="H39" s="39" t="s">
        <v>36</v>
      </c>
      <c r="I39" s="39" t="s">
        <v>36</v>
      </c>
      <c r="J39" s="39">
        <v>1</v>
      </c>
      <c r="K39" s="39">
        <v>6</v>
      </c>
      <c r="L39" s="41">
        <v>11523</v>
      </c>
      <c r="M39" s="41">
        <v>2126</v>
      </c>
      <c r="N39" s="37">
        <v>44806</v>
      </c>
      <c r="O39" s="36" t="s">
        <v>65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5" t="s">
        <v>34</v>
      </c>
      <c r="C40" s="28" t="s">
        <v>739</v>
      </c>
      <c r="D40" s="41">
        <v>61</v>
      </c>
      <c r="E40" s="39" t="s">
        <v>36</v>
      </c>
      <c r="F40" s="39" t="s">
        <v>36</v>
      </c>
      <c r="G40" s="41">
        <v>11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61</v>
      </c>
      <c r="M40" s="41">
        <v>11</v>
      </c>
      <c r="N40" s="37">
        <v>44841</v>
      </c>
      <c r="O40" s="36" t="s">
        <v>741</v>
      </c>
      <c r="P40" s="72"/>
      <c r="Q40" s="54"/>
      <c r="R40" s="32"/>
      <c r="S40" s="55"/>
      <c r="T40" s="55"/>
      <c r="U40" s="32"/>
      <c r="V40" s="32"/>
      <c r="W40" s="32"/>
      <c r="X40" s="56"/>
      <c r="Y40" s="7"/>
      <c r="Z40" s="56"/>
      <c r="AA40" s="7"/>
      <c r="AB40" s="32"/>
    </row>
    <row r="41" spans="1:29" ht="25.35" customHeight="1">
      <c r="A41" s="35">
        <v>25</v>
      </c>
      <c r="B41" s="35">
        <v>28</v>
      </c>
      <c r="C41" s="28" t="s">
        <v>721</v>
      </c>
      <c r="D41" s="41">
        <v>29</v>
      </c>
      <c r="E41" s="39">
        <v>62.2</v>
      </c>
      <c r="F41" s="45">
        <f>(D41-E41)/E41</f>
        <v>-0.5337620578778135</v>
      </c>
      <c r="G41" s="41">
        <v>6</v>
      </c>
      <c r="H41" s="39">
        <v>2</v>
      </c>
      <c r="I41" s="39">
        <f>G41/H41</f>
        <v>3</v>
      </c>
      <c r="J41" s="39">
        <v>2</v>
      </c>
      <c r="K41" s="39">
        <v>3</v>
      </c>
      <c r="L41" s="41">
        <v>512.22</v>
      </c>
      <c r="M41" s="41">
        <v>104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32"/>
      <c r="X41" s="56"/>
      <c r="Y41" s="7"/>
      <c r="Z41" s="56"/>
      <c r="AA41" s="7"/>
      <c r="AB41" s="32"/>
    </row>
    <row r="42" spans="1:29" ht="25.35" customHeight="1">
      <c r="A42" s="14"/>
      <c r="B42" s="14"/>
      <c r="C42" s="27" t="s">
        <v>276</v>
      </c>
      <c r="D42" s="34">
        <f>SUM(D35:D41)</f>
        <v>199037.45</v>
      </c>
      <c r="E42" s="34">
        <v>274798.65999999997</v>
      </c>
      <c r="F42" s="65">
        <f>(D42-E42)/E42</f>
        <v>-0.27569715951307755</v>
      </c>
      <c r="G42" s="34">
        <f t="shared" ref="G42" si="4">SUM(G35:G41)</f>
        <v>29813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sheetPr codeName="Sheet16"/>
  <dimension ref="A1:AC77"/>
  <sheetViews>
    <sheetView topLeftCell="A11" zoomScale="60" zoomScaleNormal="60" workbookViewId="0">
      <selection activeCell="C29" sqref="C29:O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23" style="1" customWidth="1"/>
    <col min="18" max="18" width="9.109375" style="1" customWidth="1"/>
    <col min="19" max="19" width="17.6640625" style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3.6640625" style="1" bestFit="1" customWidth="1"/>
    <col min="24" max="24" width="14.88671875" style="1" customWidth="1"/>
    <col min="25" max="25" width="13.109375" style="1" customWidth="1"/>
    <col min="26" max="26" width="12.5546875" style="1" bestFit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 ht="21.6">
      <c r="A6" s="159"/>
      <c r="B6" s="159"/>
      <c r="C6" s="156"/>
      <c r="D6" s="4" t="s">
        <v>734</v>
      </c>
      <c r="E6" s="4" t="s">
        <v>714</v>
      </c>
      <c r="F6" s="156"/>
      <c r="G6" s="4" t="s">
        <v>734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2"/>
      <c r="X9" s="33"/>
      <c r="Y9" s="26"/>
      <c r="Z9" s="32"/>
    </row>
    <row r="10" spans="1:28" ht="21.6">
      <c r="A10" s="159"/>
      <c r="B10" s="159"/>
      <c r="C10" s="156"/>
      <c r="D10" s="75" t="s">
        <v>735</v>
      </c>
      <c r="E10" s="75" t="s">
        <v>715</v>
      </c>
      <c r="F10" s="156"/>
      <c r="G10" s="75" t="s">
        <v>735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2"/>
      <c r="X10" s="33"/>
      <c r="Y10" s="33"/>
      <c r="Z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58099.37</v>
      </c>
      <c r="E13" s="39">
        <v>68348.320000000007</v>
      </c>
      <c r="F13" s="45">
        <f>(D13-E13)/E13</f>
        <v>-0.14995174716803578</v>
      </c>
      <c r="G13" s="41">
        <v>7828</v>
      </c>
      <c r="H13" s="39">
        <v>128</v>
      </c>
      <c r="I13" s="39">
        <f>G13/H13</f>
        <v>61.15625</v>
      </c>
      <c r="J13" s="39">
        <v>16</v>
      </c>
      <c r="K13" s="39">
        <v>3</v>
      </c>
      <c r="L13" s="41">
        <v>369009.52</v>
      </c>
      <c r="M13" s="41">
        <v>53315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 t="s">
        <v>34</v>
      </c>
      <c r="C14" s="28" t="s">
        <v>731</v>
      </c>
      <c r="D14" s="41">
        <v>45149.36</v>
      </c>
      <c r="E14" s="39" t="s">
        <v>36</v>
      </c>
      <c r="F14" s="39" t="s">
        <v>36</v>
      </c>
      <c r="G14" s="41">
        <v>6704</v>
      </c>
      <c r="H14" s="39">
        <v>112</v>
      </c>
      <c r="I14" s="39">
        <f>G14/H14</f>
        <v>59.857142857142854</v>
      </c>
      <c r="J14" s="39">
        <v>17</v>
      </c>
      <c r="K14" s="39">
        <v>1</v>
      </c>
      <c r="L14" s="41">
        <v>51164.69</v>
      </c>
      <c r="M14" s="41">
        <v>8272</v>
      </c>
      <c r="N14" s="37">
        <v>44834</v>
      </c>
      <c r="O14" s="36" t="s">
        <v>539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730</v>
      </c>
      <c r="D15" s="41">
        <v>31783</v>
      </c>
      <c r="E15" s="39" t="s">
        <v>36</v>
      </c>
      <c r="F15" s="39" t="s">
        <v>36</v>
      </c>
      <c r="G15" s="41">
        <v>4384</v>
      </c>
      <c r="H15" s="39">
        <v>83</v>
      </c>
      <c r="I15" s="39">
        <f>G15/H15</f>
        <v>52.819277108433738</v>
      </c>
      <c r="J15" s="39">
        <v>14</v>
      </c>
      <c r="K15" s="39">
        <v>1</v>
      </c>
      <c r="L15" s="41">
        <v>31783</v>
      </c>
      <c r="M15" s="41">
        <v>4384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718</v>
      </c>
      <c r="D16" s="41">
        <v>29205.439999999999</v>
      </c>
      <c r="E16" s="39">
        <v>39446.85</v>
      </c>
      <c r="F16" s="45">
        <f t="shared" ref="F16:F23" si="0">(D16-E16)/E16</f>
        <v>-0.25962554678003441</v>
      </c>
      <c r="G16" s="41">
        <v>4037</v>
      </c>
      <c r="H16" s="39">
        <v>87</v>
      </c>
      <c r="I16" s="39">
        <f>G16/H16</f>
        <v>46.402298850574709</v>
      </c>
      <c r="J16" s="39">
        <v>13</v>
      </c>
      <c r="K16" s="39">
        <v>2</v>
      </c>
      <c r="L16" s="41">
        <v>106873.35</v>
      </c>
      <c r="M16" s="41">
        <v>17231</v>
      </c>
      <c r="N16" s="37">
        <v>44827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713</v>
      </c>
      <c r="D17" s="41">
        <v>25534</v>
      </c>
      <c r="E17" s="39">
        <v>21909</v>
      </c>
      <c r="F17" s="45">
        <f t="shared" si="0"/>
        <v>0.16545711807932814</v>
      </c>
      <c r="G17" s="41">
        <v>5052</v>
      </c>
      <c r="H17" s="39" t="s">
        <v>36</v>
      </c>
      <c r="I17" s="39" t="s">
        <v>36</v>
      </c>
      <c r="J17" s="39">
        <v>16</v>
      </c>
      <c r="K17" s="39">
        <v>3</v>
      </c>
      <c r="L17" s="41">
        <v>95029</v>
      </c>
      <c r="M17" s="41">
        <v>19520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680</v>
      </c>
      <c r="D18" s="41">
        <v>21629.24</v>
      </c>
      <c r="E18" s="39">
        <v>23938.16</v>
      </c>
      <c r="F18" s="45">
        <f t="shared" si="0"/>
        <v>-9.645352859200533E-2</v>
      </c>
      <c r="G18" s="41">
        <v>3150</v>
      </c>
      <c r="H18" s="39">
        <v>64</v>
      </c>
      <c r="I18" s="39">
        <f>G18/H18</f>
        <v>49.21875</v>
      </c>
      <c r="J18" s="39">
        <v>13</v>
      </c>
      <c r="K18" s="39">
        <v>7</v>
      </c>
      <c r="L18" s="41">
        <v>564674.36</v>
      </c>
      <c r="M18" s="41">
        <v>86078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3</v>
      </c>
      <c r="C19" s="28" t="s">
        <v>719</v>
      </c>
      <c r="D19" s="41">
        <v>19304.939999999999</v>
      </c>
      <c r="E19" s="39">
        <v>35556.81</v>
      </c>
      <c r="F19" s="45">
        <f t="shared" si="0"/>
        <v>-0.45706771782958033</v>
      </c>
      <c r="G19" s="41">
        <v>2728</v>
      </c>
      <c r="H19" s="39">
        <v>72</v>
      </c>
      <c r="I19" s="39">
        <f>G19/H19</f>
        <v>37.888888888888886</v>
      </c>
      <c r="J19" s="39">
        <v>21</v>
      </c>
      <c r="K19" s="39">
        <v>2</v>
      </c>
      <c r="L19" s="41">
        <v>82737</v>
      </c>
      <c r="M19" s="41">
        <v>12683</v>
      </c>
      <c r="N19" s="37">
        <v>44827</v>
      </c>
      <c r="O19" s="36" t="s">
        <v>41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654</v>
      </c>
      <c r="D20" s="41">
        <v>13415.52</v>
      </c>
      <c r="E20" s="39">
        <v>9744.74</v>
      </c>
      <c r="F20" s="45">
        <f t="shared" si="0"/>
        <v>0.37669347771207862</v>
      </c>
      <c r="G20" s="41">
        <v>2563</v>
      </c>
      <c r="H20" s="39">
        <v>46</v>
      </c>
      <c r="I20" s="39">
        <f>G20/H20</f>
        <v>55.717391304347828</v>
      </c>
      <c r="J20" s="39">
        <v>9</v>
      </c>
      <c r="K20" s="39">
        <v>10</v>
      </c>
      <c r="L20" s="41">
        <v>269648.08</v>
      </c>
      <c r="M20" s="41">
        <v>58099</v>
      </c>
      <c r="N20" s="37">
        <v>44771</v>
      </c>
      <c r="O20" s="36" t="s">
        <v>45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711</v>
      </c>
      <c r="D21" s="41">
        <v>13266.09</v>
      </c>
      <c r="E21" s="39">
        <v>15414.32</v>
      </c>
      <c r="F21" s="45">
        <f t="shared" si="0"/>
        <v>-0.13936586239289178</v>
      </c>
      <c r="G21" s="41">
        <v>1859</v>
      </c>
      <c r="H21" s="39">
        <v>43</v>
      </c>
      <c r="I21" s="39">
        <f>G21/H21</f>
        <v>43.232558139534881</v>
      </c>
      <c r="J21" s="39">
        <v>11</v>
      </c>
      <c r="K21" s="39">
        <v>3</v>
      </c>
      <c r="L21" s="41">
        <v>88040</v>
      </c>
      <c r="M21" s="41">
        <v>13925</v>
      </c>
      <c r="N21" s="37">
        <v>44820</v>
      </c>
      <c r="O21" s="36" t="s">
        <v>43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632</v>
      </c>
      <c r="D22" s="41">
        <v>8782.77</v>
      </c>
      <c r="E22" s="39">
        <v>6941.16</v>
      </c>
      <c r="F22" s="45">
        <f t="shared" si="0"/>
        <v>0.26531732448178702</v>
      </c>
      <c r="G22" s="41">
        <v>1625</v>
      </c>
      <c r="H22" s="39">
        <v>44</v>
      </c>
      <c r="I22" s="39">
        <f>G22/H22</f>
        <v>36.93181818181818</v>
      </c>
      <c r="J22" s="39">
        <v>11</v>
      </c>
      <c r="K22" s="39">
        <v>14</v>
      </c>
      <c r="L22" s="41">
        <v>1322307</v>
      </c>
      <c r="M22" s="41">
        <v>245407</v>
      </c>
      <c r="N22" s="37">
        <v>44743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266169.73</v>
      </c>
      <c r="E23" s="34">
        <v>227227.23</v>
      </c>
      <c r="F23" s="65">
        <f t="shared" si="0"/>
        <v>0.17138130848138214</v>
      </c>
      <c r="G23" s="34">
        <f t="shared" ref="G23" si="1">SUM(G13:G22)</f>
        <v>39930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42" t="s">
        <v>36</v>
      </c>
      <c r="C25" s="28" t="s">
        <v>307</v>
      </c>
      <c r="D25" s="41">
        <v>1814</v>
      </c>
      <c r="E25" s="39" t="s">
        <v>36</v>
      </c>
      <c r="F25" s="39" t="s">
        <v>36</v>
      </c>
      <c r="G25" s="41">
        <v>390</v>
      </c>
      <c r="H25" s="39">
        <v>8</v>
      </c>
      <c r="I25" s="39">
        <f t="shared" ref="I25:I32" si="2">G25/H25</f>
        <v>48.75</v>
      </c>
      <c r="J25" s="39">
        <v>2</v>
      </c>
      <c r="K25" s="39" t="s">
        <v>36</v>
      </c>
      <c r="L25" s="41">
        <v>231177</v>
      </c>
      <c r="M25" s="41">
        <v>49835</v>
      </c>
      <c r="N25" s="37">
        <v>44400</v>
      </c>
      <c r="O25" s="36" t="s">
        <v>41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704</v>
      </c>
      <c r="D26" s="41">
        <v>1640.2</v>
      </c>
      <c r="E26" s="39">
        <v>2873.8</v>
      </c>
      <c r="F26" s="45">
        <f>(D26-E26)/E26</f>
        <v>-0.42925742918783494</v>
      </c>
      <c r="G26" s="41">
        <v>253</v>
      </c>
      <c r="H26" s="39">
        <v>12</v>
      </c>
      <c r="I26" s="39">
        <f t="shared" si="2"/>
        <v>21.083333333333332</v>
      </c>
      <c r="J26" s="39">
        <v>4</v>
      </c>
      <c r="K26" s="39">
        <v>4</v>
      </c>
      <c r="L26" s="41">
        <v>39047.089999999997</v>
      </c>
      <c r="M26" s="41">
        <v>6353</v>
      </c>
      <c r="N26" s="37">
        <v>44813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>
        <v>9</v>
      </c>
      <c r="C27" s="28" t="s">
        <v>658</v>
      </c>
      <c r="D27" s="41">
        <v>1324.97</v>
      </c>
      <c r="E27" s="39">
        <v>3054.07</v>
      </c>
      <c r="F27" s="45">
        <f>(D27-E27)/E27</f>
        <v>-0.56616253065581346</v>
      </c>
      <c r="G27" s="41">
        <v>189</v>
      </c>
      <c r="H27" s="39">
        <v>5</v>
      </c>
      <c r="I27" s="39">
        <f t="shared" si="2"/>
        <v>37.799999999999997</v>
      </c>
      <c r="J27" s="39">
        <v>2</v>
      </c>
      <c r="K27" s="39">
        <v>9</v>
      </c>
      <c r="L27" s="41">
        <v>174559.06</v>
      </c>
      <c r="M27" s="41">
        <v>25963</v>
      </c>
      <c r="N27" s="37">
        <v>44778</v>
      </c>
      <c r="O27" s="36" t="s">
        <v>39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720</v>
      </c>
      <c r="D28" s="41">
        <v>696.35</v>
      </c>
      <c r="E28" s="39">
        <v>679.02</v>
      </c>
      <c r="F28" s="45">
        <f>(D28-E28)/E28</f>
        <v>2.5522075932962272E-2</v>
      </c>
      <c r="G28" s="41">
        <v>51</v>
      </c>
      <c r="H28" s="39">
        <v>15</v>
      </c>
      <c r="I28" s="39">
        <f t="shared" si="2"/>
        <v>3.4</v>
      </c>
      <c r="J28" s="39">
        <v>7</v>
      </c>
      <c r="K28" s="39">
        <v>2</v>
      </c>
      <c r="L28" s="41">
        <v>1631.77</v>
      </c>
      <c r="M28" s="41">
        <v>353</v>
      </c>
      <c r="N28" s="37">
        <v>44827</v>
      </c>
      <c r="O28" s="36" t="s">
        <v>81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42" t="s">
        <v>36</v>
      </c>
      <c r="C29" s="28" t="s">
        <v>580</v>
      </c>
      <c r="D29" s="41">
        <v>590</v>
      </c>
      <c r="E29" s="39" t="s">
        <v>36</v>
      </c>
      <c r="F29" s="39" t="s">
        <v>36</v>
      </c>
      <c r="G29" s="41">
        <v>302</v>
      </c>
      <c r="H29" s="39">
        <v>2</v>
      </c>
      <c r="I29" s="39">
        <f t="shared" si="2"/>
        <v>151</v>
      </c>
      <c r="J29" s="39">
        <v>1</v>
      </c>
      <c r="K29" s="39" t="s">
        <v>36</v>
      </c>
      <c r="L29" s="41">
        <v>6853.48</v>
      </c>
      <c r="M29" s="41">
        <v>1972</v>
      </c>
      <c r="N29" s="37">
        <v>44694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4" customHeight="1">
      <c r="A30" s="35">
        <v>16</v>
      </c>
      <c r="B30" s="35">
        <v>16</v>
      </c>
      <c r="C30" s="28" t="s">
        <v>682</v>
      </c>
      <c r="D30" s="41">
        <v>512.26</v>
      </c>
      <c r="E30" s="39">
        <v>382.03</v>
      </c>
      <c r="F30" s="45">
        <f t="shared" ref="F30:F35" si="3">(D30-E30)/E30</f>
        <v>0.34088945894301503</v>
      </c>
      <c r="G30" s="41">
        <v>82</v>
      </c>
      <c r="H30" s="39">
        <v>3</v>
      </c>
      <c r="I30" s="39">
        <f t="shared" si="2"/>
        <v>27.333333333333332</v>
      </c>
      <c r="J30" s="39">
        <v>1</v>
      </c>
      <c r="K30" s="39">
        <v>7</v>
      </c>
      <c r="L30" s="41">
        <v>22978</v>
      </c>
      <c r="M30" s="41">
        <v>3920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  <c r="AA30" s="7"/>
      <c r="AB30" s="32"/>
    </row>
    <row r="31" spans="1:28" ht="24.75" customHeight="1">
      <c r="A31" s="35">
        <v>17</v>
      </c>
      <c r="B31" s="35">
        <v>19</v>
      </c>
      <c r="C31" s="28" t="s">
        <v>626</v>
      </c>
      <c r="D31" s="41">
        <v>376.2</v>
      </c>
      <c r="E31" s="39">
        <v>305.2</v>
      </c>
      <c r="F31" s="45">
        <f t="shared" si="3"/>
        <v>0.23263433813892531</v>
      </c>
      <c r="G31" s="41">
        <v>56</v>
      </c>
      <c r="H31" s="39">
        <v>2</v>
      </c>
      <c r="I31" s="39">
        <f t="shared" si="2"/>
        <v>28</v>
      </c>
      <c r="J31" s="39">
        <v>2</v>
      </c>
      <c r="K31" s="39">
        <v>15</v>
      </c>
      <c r="L31" s="41">
        <v>249658.03</v>
      </c>
      <c r="M31" s="41">
        <v>38719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18</v>
      </c>
      <c r="C32" s="28" t="s">
        <v>683</v>
      </c>
      <c r="D32" s="41">
        <v>342</v>
      </c>
      <c r="E32" s="39">
        <v>306.87</v>
      </c>
      <c r="F32" s="45">
        <f t="shared" si="3"/>
        <v>0.11447844364062956</v>
      </c>
      <c r="G32" s="41">
        <v>62</v>
      </c>
      <c r="H32" s="39">
        <v>4</v>
      </c>
      <c r="I32" s="39">
        <f t="shared" si="2"/>
        <v>15.5</v>
      </c>
      <c r="J32" s="39">
        <v>2</v>
      </c>
      <c r="K32" s="39">
        <v>6</v>
      </c>
      <c r="L32" s="41">
        <v>11925.02</v>
      </c>
      <c r="M32" s="41">
        <v>2802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694</v>
      </c>
      <c r="D33" s="41">
        <v>242</v>
      </c>
      <c r="E33" s="39">
        <v>1930</v>
      </c>
      <c r="F33" s="45">
        <f t="shared" si="3"/>
        <v>-0.87461139896373052</v>
      </c>
      <c r="G33" s="41">
        <v>44</v>
      </c>
      <c r="H33" s="39" t="s">
        <v>36</v>
      </c>
      <c r="I33" s="39" t="s">
        <v>36</v>
      </c>
      <c r="J33" s="39">
        <v>2</v>
      </c>
      <c r="K33" s="39">
        <v>5</v>
      </c>
      <c r="L33" s="41">
        <v>87107</v>
      </c>
      <c r="M33" s="41">
        <v>12735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35">
        <v>11</v>
      </c>
      <c r="C34" s="28" t="s">
        <v>705</v>
      </c>
      <c r="D34" s="41">
        <v>223</v>
      </c>
      <c r="E34" s="39">
        <v>2112</v>
      </c>
      <c r="F34" s="45">
        <f t="shared" si="3"/>
        <v>-0.89441287878787878</v>
      </c>
      <c r="G34" s="41">
        <v>29</v>
      </c>
      <c r="H34" s="39" t="s">
        <v>36</v>
      </c>
      <c r="I34" s="39" t="s">
        <v>36</v>
      </c>
      <c r="J34" s="39">
        <v>1</v>
      </c>
      <c r="K34" s="39">
        <v>4</v>
      </c>
      <c r="L34" s="41">
        <v>29259</v>
      </c>
      <c r="M34" s="41">
        <v>4481</v>
      </c>
      <c r="N34" s="37">
        <v>44813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273930.70999999996</v>
      </c>
      <c r="E35" s="34">
        <v>234732.79</v>
      </c>
      <c r="F35" s="65">
        <f t="shared" si="3"/>
        <v>0.16698953733732708</v>
      </c>
      <c r="G35" s="34">
        <f t="shared" ref="G35" si="4">SUM(G23:G34)</f>
        <v>41388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59">
        <v>20</v>
      </c>
      <c r="C37" s="28" t="s">
        <v>693</v>
      </c>
      <c r="D37" s="41">
        <v>200</v>
      </c>
      <c r="E37" s="39">
        <v>247</v>
      </c>
      <c r="F37" s="45">
        <f>(D37-E37)/E37</f>
        <v>-0.19028340080971659</v>
      </c>
      <c r="G37" s="41">
        <v>55</v>
      </c>
      <c r="H37" s="39" t="s">
        <v>36</v>
      </c>
      <c r="I37" s="39" t="s">
        <v>36</v>
      </c>
      <c r="J37" s="39">
        <v>4</v>
      </c>
      <c r="K37" s="39">
        <v>5</v>
      </c>
      <c r="L37" s="41">
        <v>11274</v>
      </c>
      <c r="M37" s="41">
        <v>2087</v>
      </c>
      <c r="N37" s="37">
        <v>44806</v>
      </c>
      <c r="O37" s="46" t="s">
        <v>65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66">
        <v>23</v>
      </c>
      <c r="C38" s="28" t="s">
        <v>66</v>
      </c>
      <c r="D38" s="41">
        <v>122</v>
      </c>
      <c r="E38" s="39">
        <v>126</v>
      </c>
      <c r="F38" s="45">
        <f>(D38-E38)/E38</f>
        <v>-3.1746031746031744E-2</v>
      </c>
      <c r="G38" s="41">
        <v>18</v>
      </c>
      <c r="H38" s="39" t="s">
        <v>36</v>
      </c>
      <c r="I38" s="39" t="s">
        <v>36</v>
      </c>
      <c r="J38" s="39">
        <v>1</v>
      </c>
      <c r="K38" s="39" t="s">
        <v>36</v>
      </c>
      <c r="L38" s="41" t="s">
        <v>729</v>
      </c>
      <c r="M38" s="41">
        <v>3301</v>
      </c>
      <c r="N38" s="37">
        <v>44603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64">
        <v>24</v>
      </c>
      <c r="C39" s="28" t="s">
        <v>565</v>
      </c>
      <c r="D39" s="41">
        <v>108</v>
      </c>
      <c r="E39" s="39">
        <v>76</v>
      </c>
      <c r="F39" s="45">
        <f>(D39-E39)/E39</f>
        <v>0.42105263157894735</v>
      </c>
      <c r="G39" s="41">
        <v>16</v>
      </c>
      <c r="H39" s="39">
        <v>1</v>
      </c>
      <c r="I39" s="39">
        <f t="shared" ref="I39:I45" si="5">G39/H39</f>
        <v>16</v>
      </c>
      <c r="J39" s="39">
        <v>1</v>
      </c>
      <c r="K39" s="39" t="s">
        <v>36</v>
      </c>
      <c r="L39" s="41">
        <v>27560.68</v>
      </c>
      <c r="M39" s="41">
        <v>4776</v>
      </c>
      <c r="N39" s="37">
        <v>44680</v>
      </c>
      <c r="O39" s="36" t="s">
        <v>68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9" t="s">
        <v>36</v>
      </c>
      <c r="C40" s="28" t="s">
        <v>671</v>
      </c>
      <c r="D40" s="41">
        <v>100</v>
      </c>
      <c r="E40" s="39" t="s">
        <v>36</v>
      </c>
      <c r="F40" s="39" t="s">
        <v>36</v>
      </c>
      <c r="G40" s="41">
        <v>25</v>
      </c>
      <c r="H40" s="39">
        <v>1</v>
      </c>
      <c r="I40" s="39">
        <f t="shared" si="5"/>
        <v>25</v>
      </c>
      <c r="J40" s="39">
        <v>1</v>
      </c>
      <c r="K40" s="39" t="s">
        <v>36</v>
      </c>
      <c r="L40" s="41">
        <v>28394</v>
      </c>
      <c r="M40" s="41">
        <v>6491</v>
      </c>
      <c r="N40" s="37">
        <v>44785</v>
      </c>
      <c r="O40" s="36" t="s">
        <v>50</v>
      </c>
      <c r="P40" s="33"/>
      <c r="Q40" s="54"/>
      <c r="R40" s="54"/>
      <c r="S40" s="54"/>
      <c r="T40" s="54"/>
      <c r="U40" s="54"/>
      <c r="V40" s="55"/>
      <c r="W40" s="55"/>
      <c r="X40" s="56"/>
      <c r="Y40" s="32"/>
      <c r="AA40" s="56"/>
    </row>
    <row r="41" spans="1:29" ht="25.35" customHeight="1">
      <c r="A41" s="35">
        <v>25</v>
      </c>
      <c r="B41" s="59">
        <v>25</v>
      </c>
      <c r="C41" s="28" t="s">
        <v>659</v>
      </c>
      <c r="D41" s="41">
        <v>88.25</v>
      </c>
      <c r="E41" s="41">
        <v>29.4</v>
      </c>
      <c r="F41" s="45">
        <f>(D41-E41)/E41</f>
        <v>2.0017006802721089</v>
      </c>
      <c r="G41" s="41">
        <v>24</v>
      </c>
      <c r="H41" s="39">
        <v>5</v>
      </c>
      <c r="I41" s="39">
        <f t="shared" si="5"/>
        <v>4.8</v>
      </c>
      <c r="J41" s="39">
        <v>2</v>
      </c>
      <c r="K41" s="39" t="s">
        <v>36</v>
      </c>
      <c r="L41" s="41">
        <v>15326.85</v>
      </c>
      <c r="M41" s="41">
        <v>3427</v>
      </c>
      <c r="N41" s="37">
        <v>44778</v>
      </c>
      <c r="O41" s="36" t="s">
        <v>660</v>
      </c>
      <c r="P41" s="33"/>
      <c r="Q41" s="54"/>
      <c r="R41" s="54"/>
      <c r="S41" s="72"/>
      <c r="T41" s="54"/>
      <c r="V41" s="55"/>
      <c r="W41" s="55"/>
      <c r="X41" s="56"/>
      <c r="Y41" s="7"/>
      <c r="Z41" s="32"/>
      <c r="AA41" s="32"/>
      <c r="AB41" s="56"/>
      <c r="AC41" s="32"/>
    </row>
    <row r="42" spans="1:29" ht="25.35" customHeight="1">
      <c r="A42" s="35">
        <v>26</v>
      </c>
      <c r="B42" s="35">
        <v>17</v>
      </c>
      <c r="C42" s="28" t="s">
        <v>681</v>
      </c>
      <c r="D42" s="41">
        <v>65</v>
      </c>
      <c r="E42" s="39">
        <v>353.2</v>
      </c>
      <c r="F42" s="45">
        <f>(D42-E42)/E42</f>
        <v>-0.81596828992072479</v>
      </c>
      <c r="G42" s="41">
        <v>19</v>
      </c>
      <c r="H42" s="39">
        <v>7</v>
      </c>
      <c r="I42" s="39">
        <f t="shared" si="5"/>
        <v>2.7142857142857144</v>
      </c>
      <c r="J42" s="39">
        <v>5</v>
      </c>
      <c r="K42" s="39">
        <v>7</v>
      </c>
      <c r="L42" s="41">
        <v>32766.92</v>
      </c>
      <c r="M42" s="41">
        <v>7563</v>
      </c>
      <c r="N42" s="37">
        <v>44792</v>
      </c>
      <c r="O42" s="36" t="s">
        <v>48</v>
      </c>
      <c r="P42" s="72"/>
      <c r="Q42" s="54"/>
      <c r="R42" s="32"/>
      <c r="S42" s="55"/>
      <c r="T42" s="55"/>
      <c r="U42" s="32"/>
      <c r="V42" s="32"/>
      <c r="W42" s="32"/>
      <c r="X42" s="56"/>
      <c r="Y42" s="7"/>
      <c r="Z42" s="56"/>
      <c r="AA42" s="7"/>
      <c r="AB42" s="32"/>
    </row>
    <row r="43" spans="1:29" ht="25.35" customHeight="1">
      <c r="A43" s="35">
        <v>27</v>
      </c>
      <c r="B43" s="42" t="s">
        <v>36</v>
      </c>
      <c r="C43" s="28" t="s">
        <v>537</v>
      </c>
      <c r="D43" s="41">
        <v>65</v>
      </c>
      <c r="E43" s="39" t="s">
        <v>36</v>
      </c>
      <c r="F43" s="39" t="s">
        <v>36</v>
      </c>
      <c r="G43" s="41">
        <v>12</v>
      </c>
      <c r="H43" s="39">
        <v>2</v>
      </c>
      <c r="I43" s="39">
        <f t="shared" si="5"/>
        <v>6</v>
      </c>
      <c r="J43" s="39">
        <v>1</v>
      </c>
      <c r="K43" s="39" t="s">
        <v>36</v>
      </c>
      <c r="L43" s="41">
        <v>186401.42</v>
      </c>
      <c r="M43" s="41">
        <v>45868</v>
      </c>
      <c r="N43" s="37">
        <v>44659</v>
      </c>
      <c r="O43" s="36" t="s">
        <v>48</v>
      </c>
      <c r="P43" s="72"/>
      <c r="Q43" s="54"/>
      <c r="R43" s="32"/>
      <c r="S43" s="55"/>
      <c r="T43" s="55"/>
      <c r="U43" s="32"/>
      <c r="V43" s="32"/>
      <c r="W43" s="32"/>
      <c r="X43" s="56"/>
      <c r="Y43" s="7"/>
      <c r="Z43" s="56"/>
      <c r="AA43" s="7"/>
      <c r="AB43" s="32"/>
    </row>
    <row r="44" spans="1:29" ht="25.35" customHeight="1">
      <c r="A44" s="35">
        <v>28</v>
      </c>
      <c r="B44" s="35">
        <v>21</v>
      </c>
      <c r="C44" s="28" t="s">
        <v>721</v>
      </c>
      <c r="D44" s="41">
        <v>62.2</v>
      </c>
      <c r="E44" s="39">
        <v>210.44</v>
      </c>
      <c r="F44" s="45">
        <f>(D44-E44)/E44</f>
        <v>-0.70442881581448402</v>
      </c>
      <c r="G44" s="41">
        <v>12</v>
      </c>
      <c r="H44" s="39">
        <v>4</v>
      </c>
      <c r="I44" s="39">
        <f t="shared" si="5"/>
        <v>3</v>
      </c>
      <c r="J44" s="39">
        <v>3</v>
      </c>
      <c r="K44" s="39">
        <v>2</v>
      </c>
      <c r="L44" s="41">
        <v>476.22</v>
      </c>
      <c r="M44" s="41">
        <v>96</v>
      </c>
      <c r="N44" s="37">
        <v>44827</v>
      </c>
      <c r="O44" s="36" t="s">
        <v>81</v>
      </c>
      <c r="P44" s="72"/>
      <c r="Q44" s="54"/>
      <c r="R44" s="32"/>
      <c r="S44" s="55"/>
      <c r="T44" s="55"/>
      <c r="U44" s="32"/>
      <c r="V44" s="32"/>
      <c r="W44" s="32"/>
      <c r="X44" s="56"/>
      <c r="Y44" s="7"/>
      <c r="Z44" s="56"/>
      <c r="AA44" s="7"/>
      <c r="AB44" s="32"/>
    </row>
    <row r="45" spans="1:29" ht="25.35" customHeight="1">
      <c r="A45" s="35">
        <v>29</v>
      </c>
      <c r="B45" s="42" t="s">
        <v>36</v>
      </c>
      <c r="C45" s="28" t="s">
        <v>679</v>
      </c>
      <c r="D45" s="41">
        <v>57.5</v>
      </c>
      <c r="E45" s="39" t="s">
        <v>36</v>
      </c>
      <c r="F45" s="39" t="s">
        <v>36</v>
      </c>
      <c r="G45" s="41">
        <v>11</v>
      </c>
      <c r="H45" s="39">
        <v>1</v>
      </c>
      <c r="I45" s="39">
        <f t="shared" si="5"/>
        <v>11</v>
      </c>
      <c r="J45" s="39">
        <v>1</v>
      </c>
      <c r="K45" s="39" t="s">
        <v>36</v>
      </c>
      <c r="L45" s="41">
        <v>2104.9</v>
      </c>
      <c r="M45" s="41">
        <v>434</v>
      </c>
      <c r="N45" s="37">
        <v>44792</v>
      </c>
      <c r="O45" s="36" t="s">
        <v>81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14"/>
      <c r="B46" s="14"/>
      <c r="C46" s="27" t="s">
        <v>219</v>
      </c>
      <c r="D46" s="34">
        <f>SUM(D35:D45)</f>
        <v>274798.65999999997</v>
      </c>
      <c r="E46" s="34">
        <v>235333.03</v>
      </c>
      <c r="F46" s="65">
        <f>(D46-E46)/E46</f>
        <v>0.16770119349587254</v>
      </c>
      <c r="G46" s="34">
        <f>SUM(G35:G45)</f>
        <v>41580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sheetPr codeName="Sheet17"/>
  <dimension ref="A1:AB74"/>
  <sheetViews>
    <sheetView topLeftCell="A6" zoomScale="60" zoomScaleNormal="60" workbookViewId="0">
      <selection activeCell="C38" sqref="C38:O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14.33203125" style="1" customWidth="1"/>
    <col min="18" max="18" width="9.109375" style="1" customWidth="1"/>
    <col min="19" max="19" width="17.6640625" style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3.109375" style="1" customWidth="1"/>
    <col min="24" max="24" width="13.6640625" style="1" bestFit="1" customWidth="1"/>
    <col min="25" max="25" width="14.88671875" style="1" customWidth="1"/>
    <col min="26" max="26" width="12.5546875" style="1" bestFit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714</v>
      </c>
      <c r="E6" s="4" t="s">
        <v>707</v>
      </c>
      <c r="F6" s="156"/>
      <c r="G6" s="4" t="s">
        <v>714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26"/>
      <c r="X9" s="32"/>
      <c r="Y9" s="33"/>
      <c r="Z9" s="32"/>
    </row>
    <row r="10" spans="1:28">
      <c r="A10" s="159"/>
      <c r="B10" s="159"/>
      <c r="C10" s="156"/>
      <c r="D10" s="75" t="s">
        <v>715</v>
      </c>
      <c r="E10" s="75" t="s">
        <v>708</v>
      </c>
      <c r="F10" s="156"/>
      <c r="G10" s="75" t="s">
        <v>715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3"/>
      <c r="X10" s="32"/>
      <c r="Y10" s="33"/>
      <c r="Z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68348.320000000007</v>
      </c>
      <c r="E13" s="39">
        <v>123037.14</v>
      </c>
      <c r="F13" s="45">
        <f>(D13-E13)/E13</f>
        <v>-0.44449033844577329</v>
      </c>
      <c r="G13" s="41">
        <v>9237</v>
      </c>
      <c r="H13" s="39">
        <v>153</v>
      </c>
      <c r="I13" s="39">
        <f>G13/H13</f>
        <v>60.372549019607845</v>
      </c>
      <c r="J13" s="39">
        <v>17</v>
      </c>
      <c r="K13" s="39">
        <v>2</v>
      </c>
      <c r="L13" s="41">
        <v>267539.76</v>
      </c>
      <c r="M13" s="41">
        <v>37160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718</v>
      </c>
      <c r="D14" s="41">
        <v>39446.85</v>
      </c>
      <c r="E14" s="39" t="s">
        <v>36</v>
      </c>
      <c r="F14" s="39" t="s">
        <v>36</v>
      </c>
      <c r="G14" s="41">
        <v>5804</v>
      </c>
      <c r="H14" s="39">
        <v>122</v>
      </c>
      <c r="I14" s="39">
        <f>G14/H14</f>
        <v>47.57377049180328</v>
      </c>
      <c r="J14" s="39">
        <v>16</v>
      </c>
      <c r="K14" s="39">
        <v>1</v>
      </c>
      <c r="L14" s="41">
        <v>53229.04</v>
      </c>
      <c r="M14" s="41">
        <v>7772</v>
      </c>
      <c r="N14" s="37">
        <v>44827</v>
      </c>
      <c r="O14" s="36" t="s">
        <v>45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719</v>
      </c>
      <c r="D15" s="41">
        <v>35556.81</v>
      </c>
      <c r="E15" s="39" t="s">
        <v>36</v>
      </c>
      <c r="F15" s="39" t="s">
        <v>36</v>
      </c>
      <c r="G15" s="41">
        <v>5099</v>
      </c>
      <c r="H15" s="39">
        <v>117</v>
      </c>
      <c r="I15" s="39">
        <f>G15/H15</f>
        <v>43.581196581196579</v>
      </c>
      <c r="J15" s="39">
        <v>27</v>
      </c>
      <c r="K15" s="39">
        <v>1</v>
      </c>
      <c r="L15" s="41">
        <v>48042</v>
      </c>
      <c r="M15" s="41">
        <v>6721</v>
      </c>
      <c r="N15" s="37">
        <v>44827</v>
      </c>
      <c r="O15" s="36" t="s">
        <v>41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680</v>
      </c>
      <c r="D16" s="41">
        <v>23938.16</v>
      </c>
      <c r="E16" s="39">
        <v>34986.949999999997</v>
      </c>
      <c r="F16" s="45">
        <f t="shared" ref="F16:F23" si="0">(D16-E16)/E16</f>
        <v>-0.31579746162497724</v>
      </c>
      <c r="G16" s="41">
        <v>3457</v>
      </c>
      <c r="H16" s="39">
        <v>72</v>
      </c>
      <c r="I16" s="39">
        <f>G16/H16</f>
        <v>48.013888888888886</v>
      </c>
      <c r="J16" s="39">
        <v>12</v>
      </c>
      <c r="K16" s="39">
        <v>6</v>
      </c>
      <c r="L16" s="41">
        <v>528065.6</v>
      </c>
      <c r="M16" s="41">
        <v>79429</v>
      </c>
      <c r="N16" s="37">
        <v>44792</v>
      </c>
      <c r="O16" s="36" t="s">
        <v>39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713</v>
      </c>
      <c r="D17" s="41">
        <v>21909</v>
      </c>
      <c r="E17" s="39">
        <v>33414</v>
      </c>
      <c r="F17" s="45">
        <f t="shared" si="0"/>
        <v>-0.34431675345663493</v>
      </c>
      <c r="G17" s="41">
        <v>4452</v>
      </c>
      <c r="H17" s="39" t="s">
        <v>36</v>
      </c>
      <c r="I17" s="39" t="s">
        <v>36</v>
      </c>
      <c r="J17" s="39">
        <v>19</v>
      </c>
      <c r="K17" s="39">
        <v>2</v>
      </c>
      <c r="L17" s="41" t="s">
        <v>727</v>
      </c>
      <c r="M17" s="41">
        <v>12822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711</v>
      </c>
      <c r="D18" s="41">
        <v>15414.32</v>
      </c>
      <c r="E18" s="39">
        <v>29862.46</v>
      </c>
      <c r="F18" s="45">
        <f t="shared" si="0"/>
        <v>-0.48382283308207025</v>
      </c>
      <c r="G18" s="41">
        <v>2230</v>
      </c>
      <c r="H18" s="39">
        <v>71</v>
      </c>
      <c r="I18" s="39">
        <f>G18/H18</f>
        <v>31.408450704225352</v>
      </c>
      <c r="J18" s="39">
        <v>11</v>
      </c>
      <c r="K18" s="39">
        <v>2</v>
      </c>
      <c r="L18" s="41">
        <v>63984</v>
      </c>
      <c r="M18" s="41">
        <v>9604</v>
      </c>
      <c r="N18" s="37">
        <v>44820</v>
      </c>
      <c r="O18" s="36" t="s">
        <v>43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654</v>
      </c>
      <c r="D19" s="41">
        <v>9744.74</v>
      </c>
      <c r="E19" s="39">
        <v>11614.63</v>
      </c>
      <c r="F19" s="45">
        <f t="shared" si="0"/>
        <v>-0.16099436658765709</v>
      </c>
      <c r="G19" s="41">
        <v>1882</v>
      </c>
      <c r="H19" s="39">
        <v>52</v>
      </c>
      <c r="I19" s="39">
        <f>G19/H19</f>
        <v>36.192307692307693</v>
      </c>
      <c r="J19" s="39">
        <v>9</v>
      </c>
      <c r="K19" s="39">
        <v>9</v>
      </c>
      <c r="L19" s="41">
        <v>254794.85</v>
      </c>
      <c r="M19" s="41">
        <v>55118</v>
      </c>
      <c r="N19" s="37">
        <v>44771</v>
      </c>
      <c r="O19" s="36" t="s">
        <v>45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632</v>
      </c>
      <c r="D20" s="41">
        <v>6941.16</v>
      </c>
      <c r="E20" s="39">
        <v>11799.49</v>
      </c>
      <c r="F20" s="45">
        <f t="shared" si="0"/>
        <v>-0.41174067692756211</v>
      </c>
      <c r="G20" s="41">
        <v>1247</v>
      </c>
      <c r="H20" s="39">
        <v>48</v>
      </c>
      <c r="I20" s="39">
        <f>G20/H20</f>
        <v>25.979166666666668</v>
      </c>
      <c r="J20" s="39">
        <v>12</v>
      </c>
      <c r="K20" s="39">
        <v>13</v>
      </c>
      <c r="L20" s="41">
        <v>1312397</v>
      </c>
      <c r="M20" s="41">
        <v>243476</v>
      </c>
      <c r="N20" s="37">
        <v>44743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10</v>
      </c>
      <c r="C21" s="28" t="s">
        <v>658</v>
      </c>
      <c r="D21" s="41">
        <v>3054.07</v>
      </c>
      <c r="E21" s="39">
        <v>5813.07</v>
      </c>
      <c r="F21" s="45">
        <f t="shared" si="0"/>
        <v>-0.47462012327393266</v>
      </c>
      <c r="G21" s="41">
        <v>464</v>
      </c>
      <c r="H21" s="39">
        <v>11</v>
      </c>
      <c r="I21" s="39">
        <f>G21/H21</f>
        <v>42.18181818181818</v>
      </c>
      <c r="J21" s="39">
        <v>5</v>
      </c>
      <c r="K21" s="39">
        <v>8</v>
      </c>
      <c r="L21" s="41">
        <v>171475.68</v>
      </c>
      <c r="M21" s="41">
        <v>25373</v>
      </c>
      <c r="N21" s="37">
        <v>44778</v>
      </c>
      <c r="O21" s="36" t="s">
        <v>39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704</v>
      </c>
      <c r="D22" s="41">
        <v>2873.8</v>
      </c>
      <c r="E22" s="39">
        <v>9514.23</v>
      </c>
      <c r="F22" s="45">
        <f t="shared" si="0"/>
        <v>-0.69794718017117519</v>
      </c>
      <c r="G22" s="41">
        <v>426</v>
      </c>
      <c r="H22" s="39">
        <v>19</v>
      </c>
      <c r="I22" s="39">
        <f>G22/H22</f>
        <v>22.421052631578949</v>
      </c>
      <c r="J22" s="39">
        <v>6</v>
      </c>
      <c r="K22" s="39">
        <v>3</v>
      </c>
      <c r="L22" s="41">
        <v>35708.769999999997</v>
      </c>
      <c r="M22" s="41">
        <v>5643</v>
      </c>
      <c r="N22" s="37">
        <v>44813</v>
      </c>
      <c r="O22" s="36" t="s">
        <v>68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227227.23</v>
      </c>
      <c r="E23" s="34">
        <v>274602.97000000003</v>
      </c>
      <c r="F23" s="65">
        <f t="shared" si="0"/>
        <v>-0.17252449964397695</v>
      </c>
      <c r="G23" s="34">
        <f t="shared" ref="G23" si="1">SUM(G13:G22)</f>
        <v>34298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9</v>
      </c>
      <c r="C25" s="28" t="s">
        <v>705</v>
      </c>
      <c r="D25" s="41">
        <v>2112</v>
      </c>
      <c r="E25" s="39">
        <v>6642</v>
      </c>
      <c r="F25" s="45">
        <f>(D25-E25)/E25</f>
        <v>-0.68202348690153569</v>
      </c>
      <c r="G25" s="41">
        <v>289</v>
      </c>
      <c r="H25" s="39" t="s">
        <v>36</v>
      </c>
      <c r="I25" s="39" t="s">
        <v>36</v>
      </c>
      <c r="J25" s="39">
        <v>3</v>
      </c>
      <c r="K25" s="39">
        <v>3</v>
      </c>
      <c r="L25" s="41" t="s">
        <v>725</v>
      </c>
      <c r="M25" s="41">
        <v>4004</v>
      </c>
      <c r="N25" s="37">
        <v>44813</v>
      </c>
      <c r="O25" s="36" t="s">
        <v>65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8</v>
      </c>
      <c r="C26" s="28" t="s">
        <v>694</v>
      </c>
      <c r="D26" s="41">
        <v>1930</v>
      </c>
      <c r="E26" s="39">
        <v>7919</v>
      </c>
      <c r="F26" s="45">
        <f>(D26-E26)/E26</f>
        <v>-0.75628235888369744</v>
      </c>
      <c r="G26" s="41">
        <v>302</v>
      </c>
      <c r="H26" s="39" t="s">
        <v>36</v>
      </c>
      <c r="I26" s="39" t="s">
        <v>36</v>
      </c>
      <c r="J26" s="39">
        <v>6</v>
      </c>
      <c r="K26" s="39">
        <v>4</v>
      </c>
      <c r="L26" s="41" t="s">
        <v>724</v>
      </c>
      <c r="M26" s="41">
        <v>12421</v>
      </c>
      <c r="N26" s="37">
        <v>44806</v>
      </c>
      <c r="O26" s="36" t="s">
        <v>65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720</v>
      </c>
      <c r="D27" s="41">
        <v>679.02</v>
      </c>
      <c r="E27" s="39" t="s">
        <v>36</v>
      </c>
      <c r="F27" s="39" t="s">
        <v>36</v>
      </c>
      <c r="G27" s="41">
        <v>150</v>
      </c>
      <c r="H27" s="39">
        <v>8</v>
      </c>
      <c r="I27" s="39">
        <f t="shared" ref="I27:I33" si="2">G27/H27</f>
        <v>18.75</v>
      </c>
      <c r="J27" s="39">
        <v>8</v>
      </c>
      <c r="K27" s="39">
        <v>1</v>
      </c>
      <c r="L27" s="41">
        <v>679.02</v>
      </c>
      <c r="M27" s="41">
        <v>150</v>
      </c>
      <c r="N27" s="37">
        <v>44827</v>
      </c>
      <c r="O27" s="36" t="s">
        <v>81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4" customHeight="1">
      <c r="A28" s="35">
        <v>14</v>
      </c>
      <c r="B28" s="35" t="s">
        <v>34</v>
      </c>
      <c r="C28" s="28" t="s">
        <v>728</v>
      </c>
      <c r="D28" s="41">
        <v>639.94000000000005</v>
      </c>
      <c r="E28" s="39" t="s">
        <v>36</v>
      </c>
      <c r="F28" s="39" t="s">
        <v>36</v>
      </c>
      <c r="G28" s="41">
        <v>100</v>
      </c>
      <c r="H28" s="39">
        <v>8</v>
      </c>
      <c r="I28" s="39">
        <f t="shared" si="2"/>
        <v>12.5</v>
      </c>
      <c r="J28" s="39">
        <v>5</v>
      </c>
      <c r="K28" s="39">
        <v>1</v>
      </c>
      <c r="L28" s="41">
        <v>639.94000000000005</v>
      </c>
      <c r="M28" s="41">
        <v>100</v>
      </c>
      <c r="N28" s="37">
        <v>44827</v>
      </c>
      <c r="O28" s="36" t="s">
        <v>91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>
      <c r="A29" s="35">
        <v>15</v>
      </c>
      <c r="B29" s="42" t="s">
        <v>36</v>
      </c>
      <c r="C29" s="28" t="s">
        <v>672</v>
      </c>
      <c r="D29" s="41">
        <v>550.29999999999995</v>
      </c>
      <c r="E29" s="39" t="s">
        <v>36</v>
      </c>
      <c r="F29" s="39" t="s">
        <v>36</v>
      </c>
      <c r="G29" s="41">
        <v>97</v>
      </c>
      <c r="H29" s="39">
        <v>11</v>
      </c>
      <c r="I29" s="39">
        <f t="shared" si="2"/>
        <v>8.8181818181818183</v>
      </c>
      <c r="J29" s="39">
        <v>4</v>
      </c>
      <c r="K29" s="39" t="s">
        <v>36</v>
      </c>
      <c r="L29" s="41">
        <v>6215.24</v>
      </c>
      <c r="M29" s="41">
        <v>1094</v>
      </c>
      <c r="N29" s="37">
        <v>44785</v>
      </c>
      <c r="O29" s="36" t="s">
        <v>91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13</v>
      </c>
      <c r="C30" s="28" t="s">
        <v>682</v>
      </c>
      <c r="D30" s="41">
        <v>382.03</v>
      </c>
      <c r="E30" s="39">
        <v>1037.97</v>
      </c>
      <c r="F30" s="45">
        <f t="shared" ref="F30:F35" si="3">(D30-E30)/E30</f>
        <v>-0.63194504658130779</v>
      </c>
      <c r="G30" s="41">
        <v>67</v>
      </c>
      <c r="H30" s="39">
        <v>1</v>
      </c>
      <c r="I30" s="39">
        <f t="shared" si="2"/>
        <v>67</v>
      </c>
      <c r="J30" s="39">
        <v>1</v>
      </c>
      <c r="K30" s="39">
        <v>6</v>
      </c>
      <c r="L30" s="41">
        <v>22416</v>
      </c>
      <c r="M30" s="41">
        <v>3827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15</v>
      </c>
      <c r="C31" s="28" t="s">
        <v>681</v>
      </c>
      <c r="D31" s="41">
        <v>353.2</v>
      </c>
      <c r="E31" s="39">
        <v>659.39</v>
      </c>
      <c r="F31" s="45">
        <f t="shared" si="3"/>
        <v>-0.46435341755258647</v>
      </c>
      <c r="G31" s="41">
        <v>73</v>
      </c>
      <c r="H31" s="39">
        <v>5</v>
      </c>
      <c r="I31" s="39">
        <f t="shared" si="2"/>
        <v>14.6</v>
      </c>
      <c r="J31" s="39">
        <v>3</v>
      </c>
      <c r="K31" s="39">
        <v>6</v>
      </c>
      <c r="L31" s="41">
        <v>32701.919999999998</v>
      </c>
      <c r="M31" s="41">
        <v>7544</v>
      </c>
      <c r="N31" s="37">
        <v>44792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683</v>
      </c>
      <c r="D32" s="41">
        <v>306.87</v>
      </c>
      <c r="E32" s="39">
        <v>793.92</v>
      </c>
      <c r="F32" s="45">
        <f t="shared" si="3"/>
        <v>-0.61347490931076176</v>
      </c>
      <c r="G32" s="41">
        <v>72</v>
      </c>
      <c r="H32" s="39">
        <v>3</v>
      </c>
      <c r="I32" s="39">
        <f t="shared" si="2"/>
        <v>24</v>
      </c>
      <c r="J32" s="39">
        <v>1</v>
      </c>
      <c r="K32" s="39">
        <v>5</v>
      </c>
      <c r="L32" s="41">
        <v>11408.55</v>
      </c>
      <c r="M32" s="41">
        <v>2702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8" ht="25.35" customHeight="1">
      <c r="A33" s="35">
        <v>19</v>
      </c>
      <c r="B33" s="35">
        <v>12</v>
      </c>
      <c r="C33" s="28" t="s">
        <v>626</v>
      </c>
      <c r="D33" s="41">
        <v>305.2</v>
      </c>
      <c r="E33" s="39">
        <v>1275.8</v>
      </c>
      <c r="F33" s="45">
        <f t="shared" si="3"/>
        <v>-0.76077755134033542</v>
      </c>
      <c r="G33" s="41">
        <v>42</v>
      </c>
      <c r="H33" s="39">
        <v>1</v>
      </c>
      <c r="I33" s="39">
        <f t="shared" si="2"/>
        <v>42</v>
      </c>
      <c r="J33" s="39">
        <v>1</v>
      </c>
      <c r="K33" s="39">
        <v>14</v>
      </c>
      <c r="L33" s="41">
        <v>248939.03</v>
      </c>
      <c r="M33" s="41">
        <v>38606</v>
      </c>
      <c r="N33" s="37">
        <v>44736</v>
      </c>
      <c r="O33" s="36" t="s">
        <v>45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8" ht="25.35" customHeight="1">
      <c r="A34" s="35">
        <v>20</v>
      </c>
      <c r="B34" s="35">
        <v>17</v>
      </c>
      <c r="C34" s="28" t="s">
        <v>693</v>
      </c>
      <c r="D34" s="41">
        <v>247</v>
      </c>
      <c r="E34" s="39">
        <v>414</v>
      </c>
      <c r="F34" s="45">
        <f t="shared" si="3"/>
        <v>-0.40338164251207731</v>
      </c>
      <c r="G34" s="41">
        <v>39</v>
      </c>
      <c r="H34" s="39" t="s">
        <v>36</v>
      </c>
      <c r="I34" s="39" t="s">
        <v>36</v>
      </c>
      <c r="J34" s="39">
        <v>2</v>
      </c>
      <c r="K34" s="39">
        <v>4</v>
      </c>
      <c r="L34" s="41" t="s">
        <v>723</v>
      </c>
      <c r="M34" s="41">
        <v>1954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234732.79</v>
      </c>
      <c r="E35" s="34">
        <v>281755.7</v>
      </c>
      <c r="F35" s="65">
        <f t="shared" si="3"/>
        <v>-0.16689248877662458</v>
      </c>
      <c r="G35" s="34">
        <f t="shared" ref="G35" si="4">SUM(G23:G34)</f>
        <v>35529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8" ht="25.35" customHeight="1">
      <c r="A37" s="35">
        <v>21</v>
      </c>
      <c r="B37" s="35" t="s">
        <v>34</v>
      </c>
      <c r="C37" s="28" t="s">
        <v>721</v>
      </c>
      <c r="D37" s="41">
        <v>210.44</v>
      </c>
      <c r="E37" s="39" t="s">
        <v>36</v>
      </c>
      <c r="F37" s="39" t="s">
        <v>36</v>
      </c>
      <c r="G37" s="41">
        <v>39</v>
      </c>
      <c r="H37" s="39">
        <v>9</v>
      </c>
      <c r="I37" s="39">
        <f>G37/H37</f>
        <v>4.333333333333333</v>
      </c>
      <c r="J37" s="39">
        <v>9</v>
      </c>
      <c r="K37" s="39">
        <v>1</v>
      </c>
      <c r="L37" s="41">
        <v>210.44</v>
      </c>
      <c r="M37" s="41">
        <v>39</v>
      </c>
      <c r="N37" s="37">
        <v>44827</v>
      </c>
      <c r="O37" s="36" t="s">
        <v>81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  <c r="AA37" s="7"/>
      <c r="AB37" s="32"/>
    </row>
    <row r="38" spans="1:28" ht="25.35" customHeight="1">
      <c r="A38" s="35">
        <v>22</v>
      </c>
      <c r="B38" s="35">
        <v>11</v>
      </c>
      <c r="C38" s="28" t="s">
        <v>597</v>
      </c>
      <c r="D38" s="41">
        <v>134.4</v>
      </c>
      <c r="E38" s="39">
        <v>1686.93</v>
      </c>
      <c r="F38" s="45">
        <f>(D38-E38)/E38</f>
        <v>-0.92032864434208883</v>
      </c>
      <c r="G38" s="41">
        <v>18</v>
      </c>
      <c r="H38" s="39">
        <v>1</v>
      </c>
      <c r="I38" s="39">
        <f>G38/H38</f>
        <v>18</v>
      </c>
      <c r="J38" s="39">
        <v>1</v>
      </c>
      <c r="K38" s="39">
        <v>18</v>
      </c>
      <c r="L38" s="41">
        <v>362498</v>
      </c>
      <c r="M38" s="41">
        <v>54308</v>
      </c>
      <c r="N38" s="37">
        <v>44708</v>
      </c>
      <c r="O38" s="36" t="s">
        <v>37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  <c r="AA38" s="7"/>
      <c r="AB38" s="32"/>
    </row>
    <row r="39" spans="1:28" ht="25.35" customHeight="1">
      <c r="A39" s="35">
        <v>23</v>
      </c>
      <c r="B39" s="64">
        <v>20</v>
      </c>
      <c r="C39" s="28" t="s">
        <v>66</v>
      </c>
      <c r="D39" s="41">
        <v>126</v>
      </c>
      <c r="E39" s="39">
        <v>237</v>
      </c>
      <c r="F39" s="45">
        <f>(D39-E39)/E39</f>
        <v>-0.46835443037974683</v>
      </c>
      <c r="G39" s="41">
        <v>18</v>
      </c>
      <c r="H39" s="39" t="s">
        <v>36</v>
      </c>
      <c r="I39" s="39" t="s">
        <v>36</v>
      </c>
      <c r="J39" s="39">
        <v>1</v>
      </c>
      <c r="K39" s="39" t="s">
        <v>36</v>
      </c>
      <c r="L39" s="41" t="s">
        <v>722</v>
      </c>
      <c r="M39" s="41">
        <v>3283</v>
      </c>
      <c r="N39" s="37">
        <v>44603</v>
      </c>
      <c r="O39" s="36" t="s">
        <v>65</v>
      </c>
      <c r="P39" s="72"/>
      <c r="Q39" s="54"/>
      <c r="R39" s="32"/>
      <c r="S39" s="55"/>
      <c r="T39" s="55"/>
      <c r="U39" s="32"/>
      <c r="V39" s="32"/>
      <c r="W39" s="7"/>
      <c r="X39" s="32"/>
      <c r="Y39" s="56"/>
      <c r="Z39" s="56"/>
    </row>
    <row r="40" spans="1:28" ht="25.35" customHeight="1">
      <c r="A40" s="35">
        <v>24</v>
      </c>
      <c r="B40" s="64">
        <v>24</v>
      </c>
      <c r="C40" s="28" t="s">
        <v>565</v>
      </c>
      <c r="D40" s="41">
        <v>76</v>
      </c>
      <c r="E40" s="39">
        <v>81</v>
      </c>
      <c r="F40" s="45">
        <f>(D40-E40)/E40</f>
        <v>-6.1728395061728392E-2</v>
      </c>
      <c r="G40" s="41">
        <v>12</v>
      </c>
      <c r="H40" s="39">
        <v>1</v>
      </c>
      <c r="I40" s="39">
        <f>G40/H40</f>
        <v>12</v>
      </c>
      <c r="J40" s="39">
        <v>1</v>
      </c>
      <c r="K40" s="39" t="s">
        <v>36</v>
      </c>
      <c r="L40" s="41">
        <v>27452.68</v>
      </c>
      <c r="M40" s="41">
        <v>4760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659</v>
      </c>
      <c r="D41" s="41">
        <v>29.4</v>
      </c>
      <c r="E41" s="39" t="s">
        <v>36</v>
      </c>
      <c r="F41" s="39" t="s">
        <v>36</v>
      </c>
      <c r="G41" s="41">
        <v>6</v>
      </c>
      <c r="H41" s="39">
        <v>2</v>
      </c>
      <c r="I41" s="39">
        <f>G41/H41</f>
        <v>3</v>
      </c>
      <c r="J41" s="39">
        <v>1</v>
      </c>
      <c r="K41" s="39" t="s">
        <v>36</v>
      </c>
      <c r="L41" s="41">
        <v>15238.6</v>
      </c>
      <c r="M41" s="41">
        <v>3403</v>
      </c>
      <c r="N41" s="37">
        <v>44778</v>
      </c>
      <c r="O41" s="36" t="s">
        <v>660</v>
      </c>
      <c r="P41" s="72"/>
      <c r="Q41" s="54"/>
      <c r="R41" s="32"/>
      <c r="S41" s="55"/>
      <c r="T41" s="55"/>
      <c r="U41" s="32"/>
      <c r="V41" s="32"/>
      <c r="W41" s="7"/>
      <c r="X41" s="32"/>
      <c r="Y41" s="56"/>
      <c r="Z41" s="56"/>
    </row>
    <row r="42" spans="1:28" ht="25.35" customHeight="1">
      <c r="A42" s="35">
        <v>26</v>
      </c>
      <c r="B42" s="66">
        <v>26</v>
      </c>
      <c r="C42" s="28" t="s">
        <v>647</v>
      </c>
      <c r="D42" s="41">
        <v>24</v>
      </c>
      <c r="E42" s="39">
        <v>30</v>
      </c>
      <c r="F42" s="45">
        <f>(D42-E42)/E42</f>
        <v>-0.2</v>
      </c>
      <c r="G42" s="41">
        <v>6</v>
      </c>
      <c r="H42" s="39" t="s">
        <v>36</v>
      </c>
      <c r="I42" s="39" t="s">
        <v>36</v>
      </c>
      <c r="J42" s="39">
        <v>1</v>
      </c>
      <c r="K42" s="39" t="s">
        <v>36</v>
      </c>
      <c r="L42" s="41" t="s">
        <v>726</v>
      </c>
      <c r="M42" s="41">
        <v>1641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32"/>
      <c r="X42" s="7"/>
      <c r="Y42" s="56"/>
      <c r="Z42" s="56"/>
      <c r="AA42" s="7"/>
      <c r="AB42" s="32"/>
    </row>
    <row r="43" spans="1:28" ht="25.35" customHeight="1">
      <c r="A43" s="14"/>
      <c r="B43" s="14"/>
      <c r="C43" s="27" t="s">
        <v>174</v>
      </c>
      <c r="D43" s="34">
        <f>SUM(D35:D42)</f>
        <v>235333.03</v>
      </c>
      <c r="E43" s="34">
        <v>282255.05</v>
      </c>
      <c r="F43" s="65">
        <f>(D43-E43)/E43</f>
        <v>-0.16623978915523385</v>
      </c>
      <c r="G43" s="34">
        <f t="shared" ref="G43" si="5">SUM(G35:G42)</f>
        <v>35628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A7DE-0494-4D07-8FCF-F707745D5185}">
  <dimension ref="A1:X57"/>
  <sheetViews>
    <sheetView topLeftCell="A21" zoomScale="60" zoomScaleNormal="60" workbookViewId="0">
      <selection activeCell="D45" sqref="D45"/>
    </sheetView>
  </sheetViews>
  <sheetFormatPr defaultRowHeight="14.4"/>
  <cols>
    <col min="1" max="1" width="4.109375" customWidth="1"/>
    <col min="2" max="2" width="5.88671875" customWidth="1"/>
    <col min="3" max="3" width="29.44140625" customWidth="1"/>
    <col min="4" max="4" width="13.44140625" customWidth="1"/>
    <col min="5" max="5" width="14" customWidth="1"/>
    <col min="6" max="6" width="15.44140625" customWidth="1"/>
    <col min="7" max="7" width="12.44140625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</cols>
  <sheetData>
    <row r="1" spans="1:24" ht="19.8">
      <c r="A1" s="1"/>
      <c r="B1" s="1"/>
      <c r="C1" s="1"/>
      <c r="D1" s="132"/>
      <c r="E1" s="2" t="s">
        <v>1020</v>
      </c>
      <c r="F1" s="133"/>
      <c r="G1" s="2"/>
      <c r="H1" s="2"/>
      <c r="I1" s="2"/>
      <c r="J1" s="1"/>
      <c r="K1" s="1"/>
      <c r="L1" s="1"/>
      <c r="M1" s="1"/>
      <c r="N1" s="1"/>
      <c r="O1" s="1"/>
    </row>
    <row r="2" spans="1:24" ht="19.8">
      <c r="A2" s="1"/>
      <c r="B2" s="1"/>
      <c r="C2" s="1"/>
      <c r="D2" s="1"/>
      <c r="E2" s="2" t="s">
        <v>1021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4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4" s="1" customFormat="1" ht="15" customHeight="1">
      <c r="A5" s="134"/>
      <c r="B5" s="135"/>
      <c r="C5" s="136" t="s">
        <v>946</v>
      </c>
      <c r="D5" s="3"/>
      <c r="E5" s="137"/>
      <c r="F5" s="136" t="s">
        <v>946</v>
      </c>
      <c r="G5" s="3"/>
      <c r="H5" s="136" t="s">
        <v>946</v>
      </c>
      <c r="I5" s="74" t="s">
        <v>946</v>
      </c>
      <c r="J5" s="138" t="s">
        <v>946</v>
      </c>
      <c r="K5" s="138" t="s">
        <v>946</v>
      </c>
      <c r="L5" s="74" t="s">
        <v>946</v>
      </c>
      <c r="M5" s="136" t="s">
        <v>946</v>
      </c>
      <c r="N5" s="139" t="s">
        <v>946</v>
      </c>
      <c r="O5" s="136" t="s">
        <v>946</v>
      </c>
      <c r="Q5" s="26"/>
      <c r="X5" s="140"/>
    </row>
    <row r="6" spans="1:24" s="1" customFormat="1">
      <c r="A6" s="141"/>
      <c r="B6" s="142"/>
      <c r="C6" s="75" t="s">
        <v>2</v>
      </c>
      <c r="D6" s="4" t="s">
        <v>1016</v>
      </c>
      <c r="E6" s="4" t="s">
        <v>1018</v>
      </c>
      <c r="F6" s="75" t="s">
        <v>3</v>
      </c>
      <c r="G6" s="4" t="s">
        <v>1016</v>
      </c>
      <c r="H6" s="75" t="s">
        <v>4</v>
      </c>
      <c r="I6" s="75" t="s">
        <v>5</v>
      </c>
      <c r="J6" s="143" t="s">
        <v>6</v>
      </c>
      <c r="K6" s="143" t="s">
        <v>1000</v>
      </c>
      <c r="L6" s="75" t="s">
        <v>1001</v>
      </c>
      <c r="M6" s="75" t="s">
        <v>1002</v>
      </c>
      <c r="N6" s="144" t="s">
        <v>1003</v>
      </c>
      <c r="O6" s="75" t="s">
        <v>11</v>
      </c>
      <c r="X6" s="140"/>
    </row>
    <row r="7" spans="1:24" s="1" customFormat="1">
      <c r="A7" s="141"/>
      <c r="B7" s="142"/>
      <c r="C7" s="145"/>
      <c r="D7" s="4" t="s">
        <v>1004</v>
      </c>
      <c r="E7" s="146" t="s">
        <v>1004</v>
      </c>
      <c r="F7" s="145"/>
      <c r="G7" s="4" t="s">
        <v>15</v>
      </c>
      <c r="H7" s="145"/>
      <c r="I7" s="145"/>
      <c r="J7" s="147"/>
      <c r="K7" s="143" t="s">
        <v>1005</v>
      </c>
      <c r="L7" s="75" t="s">
        <v>1004</v>
      </c>
      <c r="M7" s="75" t="s">
        <v>15</v>
      </c>
      <c r="N7" s="144" t="s">
        <v>1006</v>
      </c>
      <c r="O7" s="145"/>
      <c r="X7" s="140"/>
    </row>
    <row r="8" spans="1:24" s="1" customFormat="1" ht="15" thickBot="1">
      <c r="A8" s="141"/>
      <c r="B8" s="142"/>
      <c r="C8" s="145"/>
      <c r="D8" s="4" t="s">
        <v>946</v>
      </c>
      <c r="E8" s="146" t="s">
        <v>946</v>
      </c>
      <c r="F8" s="145"/>
      <c r="G8" s="4" t="s">
        <v>946</v>
      </c>
      <c r="H8" s="145"/>
      <c r="I8" s="145"/>
      <c r="J8" s="147"/>
      <c r="K8" s="147"/>
      <c r="L8" s="75" t="s">
        <v>946</v>
      </c>
      <c r="M8" s="75"/>
      <c r="N8" s="144"/>
      <c r="O8" s="145"/>
      <c r="X8" s="140"/>
    </row>
    <row r="9" spans="1:24" s="1" customFormat="1" ht="15" customHeight="1">
      <c r="A9" s="134"/>
      <c r="B9" s="135"/>
      <c r="C9" s="136" t="s">
        <v>946</v>
      </c>
      <c r="D9" s="3"/>
      <c r="E9" s="137"/>
      <c r="F9" s="136" t="s">
        <v>946</v>
      </c>
      <c r="G9" s="3"/>
      <c r="H9" s="136" t="s">
        <v>946</v>
      </c>
      <c r="I9" s="74" t="s">
        <v>946</v>
      </c>
      <c r="J9" s="138" t="s">
        <v>946</v>
      </c>
      <c r="K9" s="138" t="s">
        <v>946</v>
      </c>
      <c r="L9" s="74" t="s">
        <v>946</v>
      </c>
      <c r="M9" s="136" t="s">
        <v>946</v>
      </c>
      <c r="N9" s="139" t="s">
        <v>946</v>
      </c>
      <c r="O9" s="136" t="s">
        <v>946</v>
      </c>
      <c r="Q9" s="26"/>
      <c r="X9" s="140"/>
    </row>
    <row r="10" spans="1:24" s="1" customFormat="1">
      <c r="A10" s="141"/>
      <c r="B10" s="142"/>
      <c r="C10" s="75" t="s">
        <v>17</v>
      </c>
      <c r="D10" s="4" t="s">
        <v>1017</v>
      </c>
      <c r="E10" s="4" t="s">
        <v>1019</v>
      </c>
      <c r="F10" s="75" t="s">
        <v>18</v>
      </c>
      <c r="G10" s="4" t="s">
        <v>1017</v>
      </c>
      <c r="H10" s="75" t="s">
        <v>1007</v>
      </c>
      <c r="I10" s="75" t="s">
        <v>1008</v>
      </c>
      <c r="J10" s="143" t="s">
        <v>1009</v>
      </c>
      <c r="K10" s="143" t="s">
        <v>22</v>
      </c>
      <c r="L10" s="75" t="s">
        <v>1010</v>
      </c>
      <c r="M10" s="75" t="s">
        <v>1011</v>
      </c>
      <c r="N10" s="144" t="s">
        <v>25</v>
      </c>
      <c r="O10" s="75" t="s">
        <v>1012</v>
      </c>
      <c r="X10" s="140"/>
    </row>
    <row r="11" spans="1:24" s="1" customFormat="1">
      <c r="A11" s="141"/>
      <c r="B11" s="142"/>
      <c r="C11" s="145"/>
      <c r="D11" s="4" t="s">
        <v>1013</v>
      </c>
      <c r="E11" s="146" t="s">
        <v>1013</v>
      </c>
      <c r="F11" s="145"/>
      <c r="G11" s="4" t="s">
        <v>1014</v>
      </c>
      <c r="H11" s="145"/>
      <c r="I11" s="75" t="s">
        <v>1015</v>
      </c>
      <c r="J11" s="147"/>
      <c r="K11" s="143" t="s">
        <v>30</v>
      </c>
      <c r="L11" s="75" t="s">
        <v>1013</v>
      </c>
      <c r="M11" s="75" t="s">
        <v>1014</v>
      </c>
      <c r="N11" s="144" t="s">
        <v>33</v>
      </c>
      <c r="O11" s="145"/>
      <c r="X11" s="140"/>
    </row>
    <row r="12" spans="1:24" s="1" customFormat="1" ht="15" thickBot="1">
      <c r="A12" s="148"/>
      <c r="B12" s="149"/>
      <c r="C12" s="150"/>
      <c r="D12" s="5" t="s">
        <v>946</v>
      </c>
      <c r="E12" s="151" t="s">
        <v>946</v>
      </c>
      <c r="F12" s="150"/>
      <c r="G12" s="5" t="s">
        <v>946</v>
      </c>
      <c r="H12" s="150"/>
      <c r="I12" s="150" t="s">
        <v>946</v>
      </c>
      <c r="J12" s="152"/>
      <c r="K12" s="152"/>
      <c r="L12" s="76" t="s">
        <v>946</v>
      </c>
      <c r="M12" s="76" t="s">
        <v>946</v>
      </c>
      <c r="N12" s="153"/>
      <c r="O12" s="150"/>
      <c r="X12" s="140"/>
    </row>
    <row r="13" spans="1:24" s="97" customFormat="1" ht="25.5" customHeight="1">
      <c r="A13" s="86">
        <v>1</v>
      </c>
      <c r="B13" s="86" t="s">
        <v>814</v>
      </c>
      <c r="C13" s="87" t="s">
        <v>1022</v>
      </c>
      <c r="D13" s="88">
        <v>88923.03</v>
      </c>
      <c r="E13" s="88" t="s">
        <v>36</v>
      </c>
      <c r="F13" s="89" t="s">
        <v>36</v>
      </c>
      <c r="G13" s="88">
        <v>11381</v>
      </c>
      <c r="H13" s="89">
        <v>13</v>
      </c>
      <c r="I13" s="89">
        <f t="shared" ref="I13:I22" si="0">G13/H13</f>
        <v>875.46153846153845</v>
      </c>
      <c r="J13" s="89">
        <v>16</v>
      </c>
      <c r="K13" s="89">
        <v>1</v>
      </c>
      <c r="L13" s="88">
        <v>104237.19</v>
      </c>
      <c r="M13" s="88">
        <v>13291</v>
      </c>
      <c r="N13" s="90">
        <v>45009</v>
      </c>
      <c r="O13" s="91" t="s">
        <v>48</v>
      </c>
    </row>
    <row r="14" spans="1:24" s="97" customFormat="1" ht="25.5" customHeight="1">
      <c r="A14" s="86">
        <v>2</v>
      </c>
      <c r="B14" s="86">
        <v>1</v>
      </c>
      <c r="C14" s="87" t="s">
        <v>968</v>
      </c>
      <c r="D14" s="88">
        <v>15251.22</v>
      </c>
      <c r="E14" s="88">
        <v>24460.97</v>
      </c>
      <c r="F14" s="98">
        <f>(D14-E14)/E14</f>
        <v>-0.3765079635026739</v>
      </c>
      <c r="G14" s="88">
        <v>2188</v>
      </c>
      <c r="H14" s="131">
        <v>79</v>
      </c>
      <c r="I14" s="89">
        <f t="shared" si="0"/>
        <v>27.696202531645568</v>
      </c>
      <c r="J14" s="131">
        <v>12</v>
      </c>
      <c r="K14" s="89">
        <v>4</v>
      </c>
      <c r="L14" s="88">
        <v>198953.01</v>
      </c>
      <c r="M14" s="88">
        <v>30739</v>
      </c>
      <c r="N14" s="90">
        <v>44988</v>
      </c>
      <c r="O14" s="91" t="s">
        <v>969</v>
      </c>
      <c r="U14" s="122"/>
      <c r="V14" s="122"/>
      <c r="W14" s="93"/>
    </row>
    <row r="15" spans="1:24" s="97" customFormat="1" ht="25.5" customHeight="1">
      <c r="A15" s="86">
        <v>3</v>
      </c>
      <c r="B15" s="86">
        <v>3</v>
      </c>
      <c r="C15" s="87" t="s">
        <v>997</v>
      </c>
      <c r="D15" s="88">
        <v>15217.78</v>
      </c>
      <c r="E15" s="88">
        <v>20828.259999999998</v>
      </c>
      <c r="F15" s="98">
        <f t="shared" ref="F15:F20" si="1">(D15-E15)/E15</f>
        <v>-0.26936863665039701</v>
      </c>
      <c r="G15" s="88">
        <v>2507</v>
      </c>
      <c r="H15" s="89">
        <v>73</v>
      </c>
      <c r="I15" s="89">
        <f t="shared" si="0"/>
        <v>34.342465753424655</v>
      </c>
      <c r="J15" s="89">
        <v>15</v>
      </c>
      <c r="K15" s="89">
        <v>2</v>
      </c>
      <c r="L15" s="88">
        <v>40482.03</v>
      </c>
      <c r="M15" s="88">
        <v>6878</v>
      </c>
      <c r="N15" s="90">
        <v>45002</v>
      </c>
      <c r="O15" s="91" t="s">
        <v>48</v>
      </c>
      <c r="U15" s="122"/>
      <c r="V15" s="122"/>
      <c r="W15" s="93"/>
    </row>
    <row r="16" spans="1:24" s="97" customFormat="1" ht="25.5" customHeight="1">
      <c r="A16" s="86">
        <v>4</v>
      </c>
      <c r="B16" s="86">
        <v>4</v>
      </c>
      <c r="C16" s="87" t="s">
        <v>986</v>
      </c>
      <c r="D16" s="88">
        <v>10666.67</v>
      </c>
      <c r="E16" s="88">
        <v>19422.43</v>
      </c>
      <c r="F16" s="98">
        <f t="shared" si="1"/>
        <v>-0.45080661894520924</v>
      </c>
      <c r="G16" s="88">
        <v>1402</v>
      </c>
      <c r="H16" s="89">
        <v>36</v>
      </c>
      <c r="I16" s="89">
        <f t="shared" si="0"/>
        <v>38.944444444444443</v>
      </c>
      <c r="J16" s="89">
        <v>9</v>
      </c>
      <c r="K16" s="89">
        <v>3</v>
      </c>
      <c r="L16" s="88">
        <v>97517.99</v>
      </c>
      <c r="M16" s="88">
        <v>13305</v>
      </c>
      <c r="N16" s="90">
        <v>44995</v>
      </c>
      <c r="O16" s="91" t="s">
        <v>825</v>
      </c>
      <c r="U16" s="122"/>
      <c r="V16" s="122"/>
      <c r="W16" s="93"/>
    </row>
    <row r="17" spans="1:24" s="97" customFormat="1" ht="25.5" customHeight="1">
      <c r="A17" s="86">
        <v>5</v>
      </c>
      <c r="B17" s="86">
        <v>6</v>
      </c>
      <c r="C17" s="87" t="s">
        <v>924</v>
      </c>
      <c r="D17" s="88">
        <v>9489.94</v>
      </c>
      <c r="E17" s="88">
        <v>10814.82</v>
      </c>
      <c r="F17" s="98">
        <f t="shared" si="1"/>
        <v>-0.1225059686615218</v>
      </c>
      <c r="G17" s="88">
        <v>1772</v>
      </c>
      <c r="H17" s="89">
        <v>56</v>
      </c>
      <c r="I17" s="89">
        <f t="shared" si="0"/>
        <v>31.642857142857142</v>
      </c>
      <c r="J17" s="89">
        <v>9</v>
      </c>
      <c r="K17" s="89">
        <v>8</v>
      </c>
      <c r="L17" s="88">
        <v>297434.69</v>
      </c>
      <c r="M17" s="88">
        <v>58768</v>
      </c>
      <c r="N17" s="90">
        <v>44960</v>
      </c>
      <c r="O17" s="91" t="s">
        <v>45</v>
      </c>
      <c r="U17" s="122"/>
      <c r="V17" s="122"/>
      <c r="W17" s="93"/>
    </row>
    <row r="18" spans="1:24" s="97" customFormat="1" ht="25.95" customHeight="1">
      <c r="A18" s="86">
        <v>6</v>
      </c>
      <c r="B18" s="86">
        <v>2</v>
      </c>
      <c r="C18" s="87" t="s">
        <v>996</v>
      </c>
      <c r="D18" s="88">
        <v>8770.49</v>
      </c>
      <c r="E18" s="88">
        <v>21301.84</v>
      </c>
      <c r="F18" s="98">
        <f t="shared" si="1"/>
        <v>-0.58827547291689353</v>
      </c>
      <c r="G18" s="88">
        <v>1379</v>
      </c>
      <c r="H18" s="89">
        <v>44</v>
      </c>
      <c r="I18" s="89">
        <f t="shared" si="0"/>
        <v>31.34090909090909</v>
      </c>
      <c r="J18" s="89">
        <v>10</v>
      </c>
      <c r="K18" s="89">
        <v>2</v>
      </c>
      <c r="L18" s="88">
        <v>38513.089999999997</v>
      </c>
      <c r="M18" s="88">
        <v>5748</v>
      </c>
      <c r="N18" s="90">
        <v>45002</v>
      </c>
      <c r="O18" s="91" t="s">
        <v>45</v>
      </c>
      <c r="Q18" s="128"/>
      <c r="R18" s="128"/>
      <c r="U18" s="122"/>
      <c r="V18" s="122"/>
      <c r="W18" s="93"/>
    </row>
    <row r="19" spans="1:24" s="97" customFormat="1" ht="25.95" customHeight="1">
      <c r="A19" s="86">
        <v>7</v>
      </c>
      <c r="B19" s="86">
        <v>5</v>
      </c>
      <c r="C19" s="87" t="s">
        <v>961</v>
      </c>
      <c r="D19" s="88">
        <v>8764.16</v>
      </c>
      <c r="E19" s="88">
        <v>11322.26</v>
      </c>
      <c r="F19" s="98">
        <f t="shared" si="1"/>
        <v>-0.22593545811525265</v>
      </c>
      <c r="G19" s="88">
        <v>1215</v>
      </c>
      <c r="H19" s="89">
        <v>26</v>
      </c>
      <c r="I19" s="89">
        <f t="shared" si="0"/>
        <v>46.730769230769234</v>
      </c>
      <c r="J19" s="89">
        <v>9</v>
      </c>
      <c r="K19" s="89">
        <v>5</v>
      </c>
      <c r="L19" s="88">
        <v>101503.38</v>
      </c>
      <c r="M19" s="88">
        <v>15654</v>
      </c>
      <c r="N19" s="90">
        <v>44981</v>
      </c>
      <c r="O19" s="91" t="s">
        <v>944</v>
      </c>
      <c r="Q19" s="128"/>
      <c r="R19" s="128"/>
      <c r="U19" s="122"/>
      <c r="V19" s="122"/>
      <c r="W19" s="93"/>
    </row>
    <row r="20" spans="1:24" s="97" customFormat="1" ht="25.5" customHeight="1">
      <c r="A20" s="86">
        <v>8</v>
      </c>
      <c r="B20" s="86">
        <v>9</v>
      </c>
      <c r="C20" s="87" t="s">
        <v>836</v>
      </c>
      <c r="D20" s="88">
        <v>7317.01</v>
      </c>
      <c r="E20" s="88">
        <v>7302.19</v>
      </c>
      <c r="F20" s="98">
        <f t="shared" si="1"/>
        <v>2.0295281278630956E-3</v>
      </c>
      <c r="G20" s="88">
        <v>1338</v>
      </c>
      <c r="H20" s="89">
        <v>38</v>
      </c>
      <c r="I20" s="89">
        <f t="shared" si="0"/>
        <v>35.210526315789473</v>
      </c>
      <c r="J20" s="89">
        <v>9</v>
      </c>
      <c r="K20" s="89">
        <v>14</v>
      </c>
      <c r="L20" s="88">
        <v>1025051.04</v>
      </c>
      <c r="M20" s="88">
        <v>190566</v>
      </c>
      <c r="N20" s="90" t="s">
        <v>857</v>
      </c>
      <c r="O20" s="91" t="s">
        <v>918</v>
      </c>
      <c r="U20" s="122"/>
      <c r="V20" s="122"/>
      <c r="W20" s="93"/>
    </row>
    <row r="21" spans="1:24" s="97" customFormat="1" ht="25.5" customHeight="1">
      <c r="A21" s="86">
        <v>9</v>
      </c>
      <c r="B21" s="86" t="s">
        <v>34</v>
      </c>
      <c r="C21" s="87" t="s">
        <v>1023</v>
      </c>
      <c r="D21" s="88">
        <v>5106.96</v>
      </c>
      <c r="E21" s="88" t="s">
        <v>36</v>
      </c>
      <c r="F21" s="89" t="s">
        <v>36</v>
      </c>
      <c r="G21" s="88">
        <v>756</v>
      </c>
      <c r="H21" s="89">
        <v>45</v>
      </c>
      <c r="I21" s="89">
        <f t="shared" si="0"/>
        <v>16.8</v>
      </c>
      <c r="J21" s="89">
        <v>1</v>
      </c>
      <c r="K21" s="89">
        <v>1</v>
      </c>
      <c r="L21" s="88">
        <v>5106.96</v>
      </c>
      <c r="M21" s="88">
        <v>756</v>
      </c>
      <c r="N21" s="90">
        <v>45009</v>
      </c>
      <c r="O21" s="91" t="s">
        <v>39</v>
      </c>
      <c r="U21" s="122"/>
      <c r="V21" s="122"/>
      <c r="W21" s="93"/>
    </row>
    <row r="22" spans="1:24" s="97" customFormat="1" ht="25.5" customHeight="1">
      <c r="A22" s="86">
        <v>10</v>
      </c>
      <c r="B22" s="86">
        <v>8</v>
      </c>
      <c r="C22" s="87" t="s">
        <v>967</v>
      </c>
      <c r="D22" s="88">
        <v>5038.84</v>
      </c>
      <c r="E22" s="88">
        <v>7960.58</v>
      </c>
      <c r="F22" s="98">
        <f>(D22-E22)/E22</f>
        <v>-0.3670260207170834</v>
      </c>
      <c r="G22" s="88">
        <v>715</v>
      </c>
      <c r="H22" s="89">
        <v>23</v>
      </c>
      <c r="I22" s="89">
        <f t="shared" si="0"/>
        <v>31.086956521739129</v>
      </c>
      <c r="J22" s="89">
        <v>7</v>
      </c>
      <c r="K22" s="89">
        <v>4</v>
      </c>
      <c r="L22" s="88">
        <v>79839.399999999994</v>
      </c>
      <c r="M22" s="88">
        <v>11406</v>
      </c>
      <c r="N22" s="90">
        <v>44988</v>
      </c>
      <c r="O22" s="91" t="s">
        <v>45</v>
      </c>
      <c r="U22" s="122"/>
      <c r="V22" s="122"/>
      <c r="W22" s="93"/>
    </row>
    <row r="23" spans="1:24" ht="25.35" customHeight="1">
      <c r="A23" s="107"/>
      <c r="B23" s="107"/>
      <c r="C23" s="117" t="s">
        <v>53</v>
      </c>
      <c r="D23" s="108">
        <f>SUM(D13:D22)</f>
        <v>174546.09999999998</v>
      </c>
      <c r="E23" s="108">
        <v>139656.37999999998</v>
      </c>
      <c r="F23" s="109">
        <f>(D23-E23)/E23</f>
        <v>0.24982546447215664</v>
      </c>
      <c r="G23" s="108">
        <f>SUM(G13:G22)</f>
        <v>24653</v>
      </c>
      <c r="H23" s="110"/>
      <c r="I23" s="110"/>
      <c r="J23" s="110"/>
      <c r="K23" s="110"/>
      <c r="L23" s="108"/>
      <c r="M23" s="108"/>
      <c r="N23" s="111"/>
      <c r="O23" s="112"/>
      <c r="U23" s="125"/>
      <c r="V23" s="122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122"/>
      <c r="X24" s="93"/>
    </row>
    <row r="25" spans="1:24" s="97" customFormat="1" ht="25.5" customHeight="1">
      <c r="A25" s="86">
        <v>11</v>
      </c>
      <c r="B25" s="86">
        <v>7</v>
      </c>
      <c r="C25" s="87" t="s">
        <v>945</v>
      </c>
      <c r="D25" s="88">
        <v>4154.25</v>
      </c>
      <c r="E25" s="88">
        <v>9831.93</v>
      </c>
      <c r="F25" s="98">
        <f>(D25-E25)/E25</f>
        <v>-0.5774735987746048</v>
      </c>
      <c r="G25" s="88">
        <v>594</v>
      </c>
      <c r="H25" s="89">
        <v>26</v>
      </c>
      <c r="I25" s="89">
        <f>G25/H25</f>
        <v>22.846153846153847</v>
      </c>
      <c r="J25" s="89">
        <v>8</v>
      </c>
      <c r="K25" s="89">
        <v>6</v>
      </c>
      <c r="L25" s="88">
        <v>250230.79</v>
      </c>
      <c r="M25" s="88">
        <v>40699</v>
      </c>
      <c r="N25" s="90">
        <v>44973</v>
      </c>
      <c r="O25" s="91" t="s">
        <v>48</v>
      </c>
      <c r="U25" s="122"/>
      <c r="V25" s="122"/>
      <c r="W25" s="93"/>
    </row>
    <row r="26" spans="1:24" s="97" customFormat="1" ht="25.95" customHeight="1">
      <c r="A26" s="86">
        <v>12</v>
      </c>
      <c r="B26" s="86">
        <v>10</v>
      </c>
      <c r="C26" s="87" t="s">
        <v>956</v>
      </c>
      <c r="D26" s="88">
        <v>3647.08</v>
      </c>
      <c r="E26" s="88">
        <v>6411.1</v>
      </c>
      <c r="F26" s="98">
        <f t="shared" ref="F26:F34" si="2">(D26-E26)/E26</f>
        <v>-0.43113038324156544</v>
      </c>
      <c r="G26" s="88">
        <v>770</v>
      </c>
      <c r="H26" s="89">
        <v>30</v>
      </c>
      <c r="I26" s="89">
        <f t="shared" ref="I26:I27" si="3">G26/H26</f>
        <v>25.666666666666668</v>
      </c>
      <c r="J26" s="89">
        <v>9</v>
      </c>
      <c r="K26" s="89">
        <v>5</v>
      </c>
      <c r="L26" s="88">
        <v>66645.709999999992</v>
      </c>
      <c r="M26" s="88">
        <v>13645</v>
      </c>
      <c r="N26" s="90">
        <v>44981</v>
      </c>
      <c r="O26" s="91" t="s">
        <v>876</v>
      </c>
      <c r="U26" s="122"/>
      <c r="V26" s="122"/>
      <c r="W26" s="122"/>
      <c r="X26" s="93"/>
    </row>
    <row r="27" spans="1:24" s="97" customFormat="1" ht="25.5" customHeight="1">
      <c r="A27" s="86">
        <v>13</v>
      </c>
      <c r="B27" s="86">
        <v>11</v>
      </c>
      <c r="C27" s="87" t="s">
        <v>850</v>
      </c>
      <c r="D27" s="88">
        <v>3282.7</v>
      </c>
      <c r="E27" s="88">
        <v>4585.16</v>
      </c>
      <c r="F27" s="98">
        <f t="shared" si="2"/>
        <v>-0.28405988013504435</v>
      </c>
      <c r="G27" s="88">
        <v>444</v>
      </c>
      <c r="H27" s="89">
        <v>8</v>
      </c>
      <c r="I27" s="89">
        <f t="shared" si="3"/>
        <v>55.5</v>
      </c>
      <c r="J27" s="89">
        <v>3</v>
      </c>
      <c r="K27" s="89">
        <v>15</v>
      </c>
      <c r="L27" s="88">
        <v>2671477.37</v>
      </c>
      <c r="M27" s="88">
        <v>353552</v>
      </c>
      <c r="N27" s="90">
        <v>44911</v>
      </c>
      <c r="O27" s="91" t="s">
        <v>921</v>
      </c>
      <c r="U27" s="122"/>
      <c r="V27" s="122"/>
      <c r="W27" s="122"/>
      <c r="X27" s="93"/>
    </row>
    <row r="28" spans="1:24" s="97" customFormat="1" ht="25.95" customHeight="1">
      <c r="A28" s="86">
        <v>14</v>
      </c>
      <c r="B28" s="86">
        <v>15</v>
      </c>
      <c r="C28" s="87" t="s">
        <v>971</v>
      </c>
      <c r="D28" s="88">
        <v>2691</v>
      </c>
      <c r="E28" s="88">
        <v>2023</v>
      </c>
      <c r="F28" s="98">
        <f t="shared" si="2"/>
        <v>0.33020266930301534</v>
      </c>
      <c r="G28" s="88">
        <v>582</v>
      </c>
      <c r="H28" s="89" t="s">
        <v>36</v>
      </c>
      <c r="I28" s="89" t="s">
        <v>36</v>
      </c>
      <c r="J28" s="88">
        <v>11</v>
      </c>
      <c r="K28" s="89">
        <v>4</v>
      </c>
      <c r="L28" s="88">
        <v>25866</v>
      </c>
      <c r="M28" s="88">
        <v>5473</v>
      </c>
      <c r="N28" s="90">
        <v>44988</v>
      </c>
      <c r="O28" s="91" t="s">
        <v>65</v>
      </c>
      <c r="U28" s="122"/>
      <c r="V28" s="122"/>
      <c r="W28" s="93"/>
    </row>
    <row r="29" spans="1:24" s="97" customFormat="1" ht="25.5" customHeight="1">
      <c r="A29" s="86">
        <v>15</v>
      </c>
      <c r="B29" s="86">
        <v>16</v>
      </c>
      <c r="C29" s="87" t="s">
        <v>958</v>
      </c>
      <c r="D29" s="88">
        <v>1494.97</v>
      </c>
      <c r="E29" s="88">
        <v>1945.19</v>
      </c>
      <c r="F29" s="98">
        <f t="shared" si="2"/>
        <v>-0.23145296860460932</v>
      </c>
      <c r="G29" s="88">
        <v>215</v>
      </c>
      <c r="H29" s="89">
        <v>4</v>
      </c>
      <c r="I29" s="89">
        <f>G29/H29</f>
        <v>53.75</v>
      </c>
      <c r="J29" s="89">
        <v>2</v>
      </c>
      <c r="K29" s="89">
        <v>5</v>
      </c>
      <c r="L29" s="88">
        <v>48397.5</v>
      </c>
      <c r="M29" s="88">
        <v>7800</v>
      </c>
      <c r="N29" s="90">
        <v>44981</v>
      </c>
      <c r="O29" s="91" t="s">
        <v>39</v>
      </c>
      <c r="U29" s="122"/>
      <c r="V29" s="122"/>
      <c r="W29" s="122"/>
      <c r="X29" s="93"/>
    </row>
    <row r="30" spans="1:24" s="97" customFormat="1" ht="25.5" customHeight="1">
      <c r="A30" s="86">
        <v>16</v>
      </c>
      <c r="B30" s="86">
        <v>20</v>
      </c>
      <c r="C30" s="87" t="s">
        <v>865</v>
      </c>
      <c r="D30" s="89">
        <v>1087.81</v>
      </c>
      <c r="E30" s="89">
        <v>1301.6500000000001</v>
      </c>
      <c r="F30" s="98">
        <f t="shared" si="2"/>
        <v>-0.16428379364652568</v>
      </c>
      <c r="G30" s="88">
        <v>227</v>
      </c>
      <c r="H30" s="89">
        <v>6</v>
      </c>
      <c r="I30" s="89">
        <f t="shared" ref="I30:I34" si="4">G30/H30</f>
        <v>37.833333333333336</v>
      </c>
      <c r="J30" s="89">
        <v>3</v>
      </c>
      <c r="K30" s="89">
        <v>13</v>
      </c>
      <c r="L30" s="88">
        <v>165553.69</v>
      </c>
      <c r="M30" s="88">
        <v>33620</v>
      </c>
      <c r="N30" s="90">
        <v>44925</v>
      </c>
      <c r="O30" s="91" t="s">
        <v>876</v>
      </c>
      <c r="U30" s="122"/>
      <c r="V30" s="122"/>
      <c r="W30" s="122"/>
      <c r="X30" s="93"/>
    </row>
    <row r="31" spans="1:24" s="97" customFormat="1" ht="25.5" customHeight="1">
      <c r="A31" s="86">
        <v>17</v>
      </c>
      <c r="B31" s="86">
        <v>13</v>
      </c>
      <c r="C31" s="87" t="s">
        <v>977</v>
      </c>
      <c r="D31" s="88">
        <v>1008.4</v>
      </c>
      <c r="E31" s="88">
        <v>2593.04</v>
      </c>
      <c r="F31" s="98">
        <f t="shared" si="2"/>
        <v>-0.6111128251010397</v>
      </c>
      <c r="G31" s="88">
        <v>148</v>
      </c>
      <c r="H31" s="89">
        <v>8</v>
      </c>
      <c r="I31" s="89">
        <f t="shared" si="4"/>
        <v>18.5</v>
      </c>
      <c r="J31" s="89">
        <v>3</v>
      </c>
      <c r="K31" s="89" t="s">
        <v>36</v>
      </c>
      <c r="L31" s="88">
        <v>35607.880000000005</v>
      </c>
      <c r="M31" s="88">
        <v>6073</v>
      </c>
      <c r="N31" s="90">
        <v>44678</v>
      </c>
      <c r="O31" s="91" t="s">
        <v>876</v>
      </c>
      <c r="U31" s="122"/>
      <c r="V31" s="122"/>
      <c r="W31" s="93"/>
    </row>
    <row r="32" spans="1:24" s="97" customFormat="1" ht="25.95" customHeight="1">
      <c r="A32" s="86">
        <v>18</v>
      </c>
      <c r="B32" s="86">
        <v>18</v>
      </c>
      <c r="C32" s="87" t="s">
        <v>943</v>
      </c>
      <c r="D32" s="88">
        <v>705.44</v>
      </c>
      <c r="E32" s="88">
        <v>1493.36</v>
      </c>
      <c r="F32" s="98">
        <f t="shared" si="2"/>
        <v>-0.52761557829324468</v>
      </c>
      <c r="G32" s="88">
        <v>105</v>
      </c>
      <c r="H32" s="89">
        <v>11</v>
      </c>
      <c r="I32" s="89">
        <f t="shared" si="4"/>
        <v>9.545454545454545</v>
      </c>
      <c r="J32" s="89">
        <v>2</v>
      </c>
      <c r="K32" s="89">
        <v>6</v>
      </c>
      <c r="L32" s="88">
        <v>138265.59</v>
      </c>
      <c r="M32" s="88">
        <v>18857</v>
      </c>
      <c r="N32" s="90">
        <v>44974</v>
      </c>
      <c r="O32" s="91" t="s">
        <v>944</v>
      </c>
      <c r="U32" s="122"/>
      <c r="V32" s="122"/>
      <c r="W32" s="122"/>
      <c r="X32" s="93"/>
    </row>
    <row r="33" spans="1:24" s="97" customFormat="1" ht="25.5" customHeight="1">
      <c r="A33" s="86">
        <v>19</v>
      </c>
      <c r="B33" s="86">
        <v>14</v>
      </c>
      <c r="C33" s="87" t="s">
        <v>916</v>
      </c>
      <c r="D33" s="88">
        <v>609.75</v>
      </c>
      <c r="E33" s="88">
        <v>2175.4499999999998</v>
      </c>
      <c r="F33" s="98">
        <f t="shared" si="2"/>
        <v>-0.71971316279390474</v>
      </c>
      <c r="G33" s="88">
        <v>81</v>
      </c>
      <c r="H33" s="131">
        <v>4</v>
      </c>
      <c r="I33" s="89">
        <f t="shared" si="4"/>
        <v>20.25</v>
      </c>
      <c r="J33" s="131">
        <v>2</v>
      </c>
      <c r="K33" s="89">
        <v>9</v>
      </c>
      <c r="L33" s="88">
        <v>251116.83000000005</v>
      </c>
      <c r="M33" s="88">
        <v>38031</v>
      </c>
      <c r="N33" s="90">
        <v>44960</v>
      </c>
      <c r="O33" s="91" t="s">
        <v>62</v>
      </c>
      <c r="U33" s="122"/>
      <c r="V33" s="122"/>
      <c r="W33" s="122"/>
      <c r="X33" s="93"/>
    </row>
    <row r="34" spans="1:24" s="97" customFormat="1" ht="25.95" customHeight="1">
      <c r="A34" s="86">
        <v>20</v>
      </c>
      <c r="B34" s="86">
        <v>17</v>
      </c>
      <c r="C34" s="87" t="s">
        <v>863</v>
      </c>
      <c r="D34" s="88">
        <v>605.70000000000005</v>
      </c>
      <c r="E34" s="88">
        <v>1613.28</v>
      </c>
      <c r="F34" s="98">
        <f t="shared" si="2"/>
        <v>-0.62455370425468604</v>
      </c>
      <c r="G34" s="88">
        <v>80</v>
      </c>
      <c r="H34" s="131">
        <v>1</v>
      </c>
      <c r="I34" s="89">
        <f t="shared" si="4"/>
        <v>80</v>
      </c>
      <c r="J34" s="131">
        <v>1</v>
      </c>
      <c r="K34" s="89">
        <v>13</v>
      </c>
      <c r="L34" s="88">
        <v>897583.26999999979</v>
      </c>
      <c r="M34" s="88">
        <v>135216</v>
      </c>
      <c r="N34" s="90">
        <v>44925</v>
      </c>
      <c r="O34" s="91" t="s">
        <v>314</v>
      </c>
      <c r="U34" s="122"/>
      <c r="V34" s="122"/>
      <c r="W34" s="122"/>
      <c r="X34" s="93"/>
    </row>
    <row r="35" spans="1:24" ht="24.75" customHeight="1">
      <c r="A35" s="107"/>
      <c r="B35" s="107"/>
      <c r="C35" s="117" t="s">
        <v>69</v>
      </c>
      <c r="D35" s="108">
        <f>SUM(D23:D34)</f>
        <v>193833.19999999998</v>
      </c>
      <c r="E35" s="108">
        <v>161831.72999999998</v>
      </c>
      <c r="F35" s="109">
        <f t="shared" ref="F35" si="5">(D35-E35)/E35</f>
        <v>0.19774533708562594</v>
      </c>
      <c r="G35" s="108">
        <f>SUM(G23:G34)</f>
        <v>27899</v>
      </c>
      <c r="H35" s="110"/>
      <c r="I35" s="110"/>
      <c r="J35" s="110"/>
      <c r="K35" s="110"/>
      <c r="L35" s="108"/>
      <c r="M35" s="108"/>
      <c r="N35" s="111"/>
      <c r="O35" s="112"/>
      <c r="V35" s="122"/>
      <c r="W35" s="122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2"/>
      <c r="W36" s="122"/>
      <c r="X36" s="93"/>
    </row>
    <row r="37" spans="1:24" s="97" customFormat="1" ht="25.95" customHeight="1">
      <c r="A37" s="86">
        <v>21</v>
      </c>
      <c r="B37" s="86">
        <v>12</v>
      </c>
      <c r="C37" s="87" t="s">
        <v>984</v>
      </c>
      <c r="D37" s="88">
        <v>471.89</v>
      </c>
      <c r="E37" s="88">
        <v>3013.38</v>
      </c>
      <c r="F37" s="98">
        <f>(D37-E37)/E37</f>
        <v>-0.8434017614771453</v>
      </c>
      <c r="G37" s="88">
        <v>63</v>
      </c>
      <c r="H37" s="89">
        <v>3</v>
      </c>
      <c r="I37" s="89">
        <f>G37/H37</f>
        <v>21</v>
      </c>
      <c r="J37" s="89">
        <v>3</v>
      </c>
      <c r="K37" s="89">
        <v>3</v>
      </c>
      <c r="L37" s="88">
        <v>30048.32</v>
      </c>
      <c r="M37" s="88">
        <v>4400</v>
      </c>
      <c r="N37" s="90">
        <v>44995</v>
      </c>
      <c r="O37" s="91" t="s">
        <v>985</v>
      </c>
      <c r="U37" s="122"/>
      <c r="V37" s="122"/>
      <c r="W37" s="122"/>
      <c r="X37" s="93"/>
    </row>
    <row r="38" spans="1:24" s="97" customFormat="1" ht="25.95" customHeight="1">
      <c r="A38" s="86">
        <v>22</v>
      </c>
      <c r="B38" s="86">
        <v>19</v>
      </c>
      <c r="C38" s="87" t="s">
        <v>931</v>
      </c>
      <c r="D38" s="88">
        <v>326.60000000000002</v>
      </c>
      <c r="E38" s="88">
        <v>1431.84</v>
      </c>
      <c r="F38" s="98">
        <f t="shared" ref="F38:F40" si="6">(D38-E38)/E38</f>
        <v>-0.77190188847915953</v>
      </c>
      <c r="G38" s="88">
        <v>48</v>
      </c>
      <c r="H38" s="89">
        <v>1</v>
      </c>
      <c r="I38" s="89">
        <f t="shared" ref="I38:I39" si="7">G38/H38</f>
        <v>48</v>
      </c>
      <c r="J38" s="89">
        <v>1</v>
      </c>
      <c r="K38" s="89">
        <v>7</v>
      </c>
      <c r="L38" s="88">
        <v>125590.55</v>
      </c>
      <c r="M38" s="88">
        <v>18816</v>
      </c>
      <c r="N38" s="90">
        <v>44967</v>
      </c>
      <c r="O38" s="91" t="s">
        <v>539</v>
      </c>
      <c r="U38" s="122"/>
      <c r="V38" s="122"/>
      <c r="W38" s="122"/>
      <c r="X38" s="93"/>
    </row>
    <row r="39" spans="1:24" s="97" customFormat="1" ht="25.95" customHeight="1">
      <c r="A39" s="86">
        <v>23</v>
      </c>
      <c r="B39" s="86">
        <v>22</v>
      </c>
      <c r="C39" s="87" t="s">
        <v>908</v>
      </c>
      <c r="D39" s="88">
        <v>287.36</v>
      </c>
      <c r="E39" s="88">
        <v>761.08</v>
      </c>
      <c r="F39" s="98">
        <f t="shared" si="6"/>
        <v>-0.62243128186261631</v>
      </c>
      <c r="G39" s="88">
        <v>43</v>
      </c>
      <c r="H39" s="89">
        <v>2</v>
      </c>
      <c r="I39" s="89">
        <f t="shared" si="7"/>
        <v>21.5</v>
      </c>
      <c r="J39" s="89">
        <v>1</v>
      </c>
      <c r="K39" s="89">
        <v>9</v>
      </c>
      <c r="L39" s="88">
        <v>102578.95</v>
      </c>
      <c r="M39" s="88">
        <v>15285</v>
      </c>
      <c r="N39" s="90">
        <v>44953</v>
      </c>
      <c r="O39" s="91" t="s">
        <v>48</v>
      </c>
      <c r="U39" s="122"/>
      <c r="V39" s="122"/>
      <c r="W39" s="122"/>
      <c r="X39" s="93"/>
    </row>
    <row r="40" spans="1:24" s="97" customFormat="1" ht="25.95" customHeight="1">
      <c r="A40" s="86">
        <v>24</v>
      </c>
      <c r="B40" s="86">
        <v>21</v>
      </c>
      <c r="C40" s="87" t="s">
        <v>957</v>
      </c>
      <c r="D40" s="88">
        <v>269</v>
      </c>
      <c r="E40" s="88">
        <v>1101</v>
      </c>
      <c r="F40" s="98">
        <f t="shared" si="6"/>
        <v>-0.75567665758401448</v>
      </c>
      <c r="G40" s="88">
        <v>38</v>
      </c>
      <c r="H40" s="89" t="s">
        <v>36</v>
      </c>
      <c r="I40" s="89" t="s">
        <v>36</v>
      </c>
      <c r="J40" s="89">
        <v>1</v>
      </c>
      <c r="K40" s="89">
        <v>5</v>
      </c>
      <c r="L40" s="88">
        <v>21560</v>
      </c>
      <c r="M40" s="88">
        <v>3168</v>
      </c>
      <c r="N40" s="90">
        <v>44981</v>
      </c>
      <c r="O40" s="91" t="s">
        <v>65</v>
      </c>
      <c r="U40" s="122"/>
      <c r="V40" s="122"/>
      <c r="W40" s="122"/>
      <c r="X40" s="93"/>
    </row>
    <row r="41" spans="1:24" s="97" customFormat="1" ht="25.95" customHeight="1">
      <c r="A41" s="86">
        <v>25</v>
      </c>
      <c r="B41" s="130" t="s">
        <v>36</v>
      </c>
      <c r="C41" s="87" t="s">
        <v>750</v>
      </c>
      <c r="D41" s="88">
        <v>133.07</v>
      </c>
      <c r="E41" s="88" t="s">
        <v>36</v>
      </c>
      <c r="F41" s="89" t="s">
        <v>36</v>
      </c>
      <c r="G41" s="88">
        <v>38</v>
      </c>
      <c r="H41" s="89">
        <v>1</v>
      </c>
      <c r="I41" s="89">
        <f>G41/H41</f>
        <v>38</v>
      </c>
      <c r="J41" s="89">
        <v>1</v>
      </c>
      <c r="K41" s="89" t="s">
        <v>36</v>
      </c>
      <c r="L41" s="88">
        <v>84356.18</v>
      </c>
      <c r="M41" s="88">
        <v>17051</v>
      </c>
      <c r="N41" s="90">
        <v>44855</v>
      </c>
      <c r="O41" s="91" t="s">
        <v>48</v>
      </c>
      <c r="U41" s="122"/>
      <c r="V41" s="122"/>
      <c r="W41" s="93"/>
    </row>
    <row r="42" spans="1:24" s="97" customFormat="1" ht="25.95" customHeight="1">
      <c r="A42" s="86">
        <v>26</v>
      </c>
      <c r="B42" s="86">
        <v>23</v>
      </c>
      <c r="C42" s="87" t="s">
        <v>962</v>
      </c>
      <c r="D42" s="88">
        <v>124.1</v>
      </c>
      <c r="E42" s="88">
        <v>682.2</v>
      </c>
      <c r="F42" s="98">
        <f>(D42-E42)/E42</f>
        <v>-0.81808853708589857</v>
      </c>
      <c r="G42" s="88">
        <v>16</v>
      </c>
      <c r="H42" s="89">
        <v>1</v>
      </c>
      <c r="I42" s="89">
        <f>G42/H42</f>
        <v>16</v>
      </c>
      <c r="J42" s="89">
        <v>1</v>
      </c>
      <c r="K42" s="89">
        <v>5</v>
      </c>
      <c r="L42" s="88">
        <v>38023.269999999997</v>
      </c>
      <c r="M42" s="88">
        <v>5190</v>
      </c>
      <c r="N42" s="90">
        <v>44981</v>
      </c>
      <c r="O42" s="91" t="s">
        <v>825</v>
      </c>
      <c r="U42" s="122"/>
      <c r="V42" s="122"/>
      <c r="W42" s="93"/>
    </row>
    <row r="43" spans="1:24" s="97" customFormat="1" ht="25.95" customHeight="1">
      <c r="A43" s="86">
        <v>27</v>
      </c>
      <c r="B43" s="86">
        <v>25</v>
      </c>
      <c r="C43" s="87" t="s">
        <v>978</v>
      </c>
      <c r="D43" s="88">
        <v>46.5</v>
      </c>
      <c r="E43" s="88">
        <v>53</v>
      </c>
      <c r="F43" s="98">
        <f t="shared" ref="F43:F44" si="8">(D43-E43)/E43</f>
        <v>-0.12264150943396226</v>
      </c>
      <c r="G43" s="88">
        <v>9</v>
      </c>
      <c r="H43" s="89">
        <v>2</v>
      </c>
      <c r="I43" s="89">
        <f>G43/H43</f>
        <v>4.5</v>
      </c>
      <c r="J43" s="89">
        <v>2</v>
      </c>
      <c r="K43" s="89">
        <v>3</v>
      </c>
      <c r="L43" s="88">
        <v>1827.0700000000002</v>
      </c>
      <c r="M43" s="88">
        <v>297</v>
      </c>
      <c r="N43" s="90">
        <v>44995</v>
      </c>
      <c r="O43" s="91" t="s">
        <v>876</v>
      </c>
      <c r="U43" s="122"/>
      <c r="V43" s="122"/>
      <c r="W43" s="93"/>
    </row>
    <row r="44" spans="1:24" s="97" customFormat="1" ht="25.95" customHeight="1">
      <c r="A44" s="86">
        <v>28</v>
      </c>
      <c r="B44" s="118">
        <v>27</v>
      </c>
      <c r="C44" s="87" t="s">
        <v>905</v>
      </c>
      <c r="D44" s="88">
        <v>21</v>
      </c>
      <c r="E44" s="88">
        <v>15</v>
      </c>
      <c r="F44" s="98">
        <f t="shared" si="8"/>
        <v>0.4</v>
      </c>
      <c r="G44" s="88">
        <v>3</v>
      </c>
      <c r="H44" s="131">
        <v>1</v>
      </c>
      <c r="I44" s="89">
        <f>G44/H44</f>
        <v>3</v>
      </c>
      <c r="J44" s="131">
        <v>1</v>
      </c>
      <c r="K44" s="89">
        <v>9</v>
      </c>
      <c r="L44" s="88">
        <v>24889.100000000002</v>
      </c>
      <c r="M44" s="88">
        <v>4159</v>
      </c>
      <c r="N44" s="90">
        <v>44953</v>
      </c>
      <c r="O44" s="91" t="s">
        <v>906</v>
      </c>
      <c r="U44" s="122"/>
      <c r="V44" s="122"/>
      <c r="W44" s="93"/>
    </row>
    <row r="45" spans="1:24" ht="25.5" customHeight="1">
      <c r="A45" s="86"/>
      <c r="B45" s="86"/>
      <c r="C45" s="117" t="s">
        <v>123</v>
      </c>
      <c r="D45" s="108">
        <f>SUM(D35:D44)</f>
        <v>195512.72</v>
      </c>
      <c r="E45" s="110">
        <v>164580.80999999997</v>
      </c>
      <c r="F45" s="109">
        <f>(D45-E45)/E45</f>
        <v>0.18794360047201153</v>
      </c>
      <c r="G45" s="108">
        <f>SUM(G35:G44)</f>
        <v>28157</v>
      </c>
      <c r="H45" s="89"/>
      <c r="I45" s="89"/>
      <c r="J45" s="89"/>
      <c r="K45" s="89"/>
      <c r="L45" s="88" t="s">
        <v>946</v>
      </c>
      <c r="M45" s="88"/>
      <c r="N45" s="90"/>
      <c r="O45" s="91"/>
      <c r="U45" s="122"/>
      <c r="V45" s="122"/>
      <c r="W45" s="122"/>
      <c r="X45" s="93"/>
    </row>
    <row r="46" spans="1:24">
      <c r="U46" s="125"/>
      <c r="V46" s="122"/>
      <c r="W46" s="122"/>
      <c r="X46" s="93"/>
    </row>
    <row r="47" spans="1:24" ht="21">
      <c r="C47" s="127"/>
      <c r="U47" s="125"/>
      <c r="V47" s="122"/>
      <c r="W47" s="122"/>
      <c r="X47" s="93"/>
    </row>
    <row r="48" spans="1:24">
      <c r="U48" s="125"/>
      <c r="V48" s="122"/>
      <c r="W48" s="122"/>
      <c r="X48" s="93"/>
    </row>
    <row r="49" spans="21:24">
      <c r="U49" s="125"/>
      <c r="V49" s="122"/>
      <c r="W49" s="122"/>
      <c r="X49" s="93"/>
    </row>
    <row r="50" spans="21:24">
      <c r="V50" s="122"/>
      <c r="W50" s="122"/>
    </row>
    <row r="51" spans="21:24">
      <c r="V51" s="122"/>
      <c r="W51" s="122"/>
    </row>
    <row r="52" spans="21:24">
      <c r="V52" s="122"/>
      <c r="W52" s="122"/>
    </row>
    <row r="53" spans="21:24">
      <c r="V53" s="122"/>
      <c r="W53" s="122"/>
    </row>
    <row r="54" spans="21:24">
      <c r="V54" s="122"/>
      <c r="W54" s="122"/>
    </row>
    <row r="55" spans="21:24">
      <c r="V55" s="122"/>
      <c r="W55" s="122"/>
    </row>
    <row r="56" spans="21:24">
      <c r="V56" s="122"/>
      <c r="W56" s="122"/>
    </row>
    <row r="57" spans="21:24">
      <c r="V57" s="122"/>
      <c r="W57" s="122"/>
    </row>
  </sheetData>
  <sortState xmlns:xlrd2="http://schemas.microsoft.com/office/spreadsheetml/2017/richdata2" ref="B13:O44">
    <sortCondition descending="1" ref="D13:D44"/>
  </sortState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sheetPr codeName="Sheet18"/>
  <dimension ref="A1:AC74"/>
  <sheetViews>
    <sheetView topLeftCell="A3" zoomScale="60" zoomScaleNormal="60" workbookViewId="0">
      <selection activeCell="D43" sqref="D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14.33203125" style="1" customWidth="1"/>
    <col min="18" max="18" width="9.109375" style="1" customWidth="1"/>
    <col min="19" max="19" width="17.6640625" style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4.88671875" style="1" customWidth="1"/>
    <col min="24" max="24" width="13.109375" style="1" customWidth="1"/>
    <col min="25" max="25" width="13.6640625" style="1" bestFit="1" customWidth="1"/>
    <col min="26" max="26" width="12.5546875" style="1" bestFit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707</v>
      </c>
      <c r="E6" s="4" t="s">
        <v>699</v>
      </c>
      <c r="F6" s="156"/>
      <c r="G6" s="4" t="s">
        <v>707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3"/>
      <c r="X9" s="26"/>
      <c r="Y9" s="32"/>
      <c r="Z9" s="32"/>
    </row>
    <row r="10" spans="1:28">
      <c r="A10" s="159"/>
      <c r="B10" s="159"/>
      <c r="C10" s="156"/>
      <c r="D10" s="75" t="s">
        <v>708</v>
      </c>
      <c r="E10" s="75" t="s">
        <v>700</v>
      </c>
      <c r="F10" s="156"/>
      <c r="G10" s="75" t="s">
        <v>708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3"/>
      <c r="X10" s="33"/>
      <c r="Y10" s="32"/>
      <c r="Z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 t="s">
        <v>34</v>
      </c>
      <c r="C13" s="28" t="s">
        <v>712</v>
      </c>
      <c r="D13" s="41">
        <v>123037.14</v>
      </c>
      <c r="E13" s="39" t="s">
        <v>36</v>
      </c>
      <c r="F13" s="39" t="s">
        <v>36</v>
      </c>
      <c r="G13" s="41">
        <v>16324</v>
      </c>
      <c r="H13" s="39">
        <v>205</v>
      </c>
      <c r="I13" s="39">
        <f>G13/H13</f>
        <v>79.629268292682923</v>
      </c>
      <c r="J13" s="39">
        <v>18</v>
      </c>
      <c r="K13" s="39">
        <v>1</v>
      </c>
      <c r="L13" s="41">
        <v>141580.51999999999</v>
      </c>
      <c r="M13" s="41">
        <v>18899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1</v>
      </c>
      <c r="C14" s="28" t="s">
        <v>680</v>
      </c>
      <c r="D14" s="41">
        <v>34986.949999999997</v>
      </c>
      <c r="E14" s="39">
        <v>49928.88</v>
      </c>
      <c r="F14" s="45">
        <f>(D14-E14)/E14</f>
        <v>-0.29926427350263018</v>
      </c>
      <c r="G14" s="41">
        <v>5003</v>
      </c>
      <c r="H14" s="39">
        <v>87</v>
      </c>
      <c r="I14" s="39">
        <f>G14/H14</f>
        <v>57.505747126436781</v>
      </c>
      <c r="J14" s="39">
        <v>13</v>
      </c>
      <c r="K14" s="39">
        <v>5</v>
      </c>
      <c r="L14" s="41">
        <v>487679.93</v>
      </c>
      <c r="M14" s="41">
        <v>73088</v>
      </c>
      <c r="N14" s="37">
        <v>44792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713</v>
      </c>
      <c r="D15" s="41">
        <v>33414</v>
      </c>
      <c r="E15" s="39" t="s">
        <v>36</v>
      </c>
      <c r="F15" s="39" t="s">
        <v>36</v>
      </c>
      <c r="G15" s="41">
        <v>6657</v>
      </c>
      <c r="H15" s="39" t="s">
        <v>36</v>
      </c>
      <c r="I15" s="39" t="s">
        <v>36</v>
      </c>
      <c r="J15" s="39">
        <v>19</v>
      </c>
      <c r="K15" s="39">
        <v>1</v>
      </c>
      <c r="L15" s="41">
        <v>38161</v>
      </c>
      <c r="M15" s="41">
        <v>7563</v>
      </c>
      <c r="N15" s="37">
        <v>44820</v>
      </c>
      <c r="O15" s="36" t="s">
        <v>65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711</v>
      </c>
      <c r="D16" s="41">
        <v>29862.46</v>
      </c>
      <c r="E16" s="39" t="s">
        <v>36</v>
      </c>
      <c r="F16" s="39" t="s">
        <v>36</v>
      </c>
      <c r="G16" s="41">
        <v>4341</v>
      </c>
      <c r="H16" s="39">
        <v>130</v>
      </c>
      <c r="I16" s="39">
        <f>G16/H16</f>
        <v>33.392307692307689</v>
      </c>
      <c r="J16" s="39">
        <v>16</v>
      </c>
      <c r="K16" s="39">
        <v>1</v>
      </c>
      <c r="L16" s="41">
        <v>38022</v>
      </c>
      <c r="M16" s="41">
        <v>5476</v>
      </c>
      <c r="N16" s="37">
        <v>44820</v>
      </c>
      <c r="O16" s="36" t="s">
        <v>43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632</v>
      </c>
      <c r="D17" s="41">
        <v>11799.49</v>
      </c>
      <c r="E17" s="39">
        <v>16114.48</v>
      </c>
      <c r="F17" s="45">
        <f t="shared" ref="F17:F23" si="0">(D17-E17)/E17</f>
        <v>-0.267770973683296</v>
      </c>
      <c r="G17" s="41">
        <v>2123</v>
      </c>
      <c r="H17" s="39">
        <v>66</v>
      </c>
      <c r="I17" s="39">
        <f>G17/H17</f>
        <v>32.166666666666664</v>
      </c>
      <c r="J17" s="39">
        <v>14</v>
      </c>
      <c r="K17" s="39">
        <v>12</v>
      </c>
      <c r="L17" s="41">
        <v>1303739</v>
      </c>
      <c r="M17" s="41">
        <v>241846</v>
      </c>
      <c r="N17" s="37">
        <v>44743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>
        <v>2</v>
      </c>
      <c r="C18" s="28" t="s">
        <v>654</v>
      </c>
      <c r="D18" s="41">
        <v>11614.63</v>
      </c>
      <c r="E18" s="39">
        <v>18146.259999999998</v>
      </c>
      <c r="F18" s="45">
        <f t="shared" si="0"/>
        <v>-0.35994359168225298</v>
      </c>
      <c r="G18" s="41">
        <v>2205</v>
      </c>
      <c r="H18" s="39">
        <v>55</v>
      </c>
      <c r="I18" s="39">
        <f>G18/H18</f>
        <v>40.090909090909093</v>
      </c>
      <c r="J18" s="39">
        <v>8</v>
      </c>
      <c r="K18" s="39">
        <v>8</v>
      </c>
      <c r="L18" s="41">
        <v>244037.47</v>
      </c>
      <c r="M18" s="41">
        <v>53005</v>
      </c>
      <c r="N18" s="37">
        <v>44771</v>
      </c>
      <c r="O18" s="36" t="s">
        <v>45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704</v>
      </c>
      <c r="D19" s="41">
        <v>9514.23</v>
      </c>
      <c r="E19" s="39">
        <v>13906.67</v>
      </c>
      <c r="F19" s="45">
        <f t="shared" si="0"/>
        <v>-0.31585131451310777</v>
      </c>
      <c r="G19" s="41">
        <v>1409</v>
      </c>
      <c r="H19" s="39">
        <v>52</v>
      </c>
      <c r="I19" s="39">
        <f>G19/H19</f>
        <v>27.096153846153847</v>
      </c>
      <c r="J19" s="39">
        <v>15</v>
      </c>
      <c r="K19" s="39">
        <v>2</v>
      </c>
      <c r="L19" s="41">
        <v>30018.74</v>
      </c>
      <c r="M19" s="41">
        <v>4714</v>
      </c>
      <c r="N19" s="37">
        <v>44813</v>
      </c>
      <c r="O19" s="36" t="s">
        <v>68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4" customHeight="1">
      <c r="A20" s="35">
        <v>8</v>
      </c>
      <c r="B20" s="35">
        <v>4</v>
      </c>
      <c r="C20" s="28" t="s">
        <v>694</v>
      </c>
      <c r="D20" s="41">
        <v>7919</v>
      </c>
      <c r="E20" s="39">
        <v>14867</v>
      </c>
      <c r="F20" s="45">
        <f t="shared" si="0"/>
        <v>-0.46734378152956213</v>
      </c>
      <c r="G20" s="41">
        <v>1138</v>
      </c>
      <c r="H20" s="39" t="s">
        <v>36</v>
      </c>
      <c r="I20" s="39" t="s">
        <v>36</v>
      </c>
      <c r="J20" s="39">
        <v>9</v>
      </c>
      <c r="K20" s="39">
        <v>3</v>
      </c>
      <c r="L20" s="41">
        <v>80659</v>
      </c>
      <c r="M20" s="41">
        <v>11586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0.399999999999999">
      <c r="A21" s="35">
        <v>9</v>
      </c>
      <c r="B21" s="35">
        <v>6</v>
      </c>
      <c r="C21" s="28" t="s">
        <v>705</v>
      </c>
      <c r="D21" s="41">
        <v>6642</v>
      </c>
      <c r="E21" s="39">
        <v>10107</v>
      </c>
      <c r="F21" s="45">
        <f t="shared" si="0"/>
        <v>-0.34283170080142478</v>
      </c>
      <c r="G21" s="41">
        <v>948</v>
      </c>
      <c r="H21" s="39" t="s">
        <v>36</v>
      </c>
      <c r="I21" s="39" t="s">
        <v>36</v>
      </c>
      <c r="J21" s="39">
        <v>8</v>
      </c>
      <c r="K21" s="39">
        <v>2</v>
      </c>
      <c r="L21" s="41">
        <v>22312</v>
      </c>
      <c r="M21" s="41">
        <v>3302</v>
      </c>
      <c r="N21" s="37">
        <v>44813</v>
      </c>
      <c r="O21" s="36" t="s">
        <v>65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658</v>
      </c>
      <c r="D22" s="41">
        <v>5813.07</v>
      </c>
      <c r="E22" s="39">
        <v>7702.82</v>
      </c>
      <c r="F22" s="45">
        <f t="shared" si="0"/>
        <v>-0.24533222897588158</v>
      </c>
      <c r="G22" s="41">
        <v>829</v>
      </c>
      <c r="H22" s="39">
        <v>22</v>
      </c>
      <c r="I22" s="39">
        <f>G22/H22</f>
        <v>37.68181818181818</v>
      </c>
      <c r="J22" s="39">
        <v>6</v>
      </c>
      <c r="K22" s="39">
        <v>7</v>
      </c>
      <c r="L22" s="41">
        <v>165369.22</v>
      </c>
      <c r="M22" s="41">
        <v>24373</v>
      </c>
      <c r="N22" s="37">
        <v>44778</v>
      </c>
      <c r="O22" s="36" t="s">
        <v>39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274602.97000000003</v>
      </c>
      <c r="E23" s="34">
        <v>142817.87</v>
      </c>
      <c r="F23" s="65">
        <f t="shared" si="0"/>
        <v>0.92274937303014004</v>
      </c>
      <c r="G23" s="34">
        <f t="shared" ref="G23" si="1">SUM(G13:G22)</f>
        <v>40977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>
        <v>12</v>
      </c>
      <c r="C25" s="28" t="s">
        <v>597</v>
      </c>
      <c r="D25" s="41">
        <v>1686.93</v>
      </c>
      <c r="E25" s="39">
        <v>2669.82</v>
      </c>
      <c r="F25" s="45">
        <f t="shared" ref="F25:F33" si="2">(D25-E25)/E25</f>
        <v>-0.36814841449985392</v>
      </c>
      <c r="G25" s="41">
        <v>236</v>
      </c>
      <c r="H25" s="39">
        <v>7</v>
      </c>
      <c r="I25" s="39">
        <f t="shared" ref="I25:I30" si="3">G25/H25</f>
        <v>33.714285714285715</v>
      </c>
      <c r="J25" s="39">
        <v>3</v>
      </c>
      <c r="K25" s="39">
        <v>17</v>
      </c>
      <c r="L25" s="41">
        <v>361761</v>
      </c>
      <c r="M25" s="41">
        <v>54181</v>
      </c>
      <c r="N25" s="37">
        <v>44708</v>
      </c>
      <c r="O25" s="36" t="s">
        <v>37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16</v>
      </c>
      <c r="C26" s="28" t="s">
        <v>626</v>
      </c>
      <c r="D26" s="41">
        <v>1275.8</v>
      </c>
      <c r="E26" s="39">
        <v>1263.8900000000001</v>
      </c>
      <c r="F26" s="45">
        <f t="shared" si="2"/>
        <v>9.4232884190869875E-3</v>
      </c>
      <c r="G26" s="41">
        <v>195</v>
      </c>
      <c r="H26" s="39">
        <v>5</v>
      </c>
      <c r="I26" s="39">
        <f t="shared" si="3"/>
        <v>39</v>
      </c>
      <c r="J26" s="39">
        <v>3</v>
      </c>
      <c r="K26" s="39">
        <v>13</v>
      </c>
      <c r="L26" s="41">
        <v>248103.03</v>
      </c>
      <c r="M26" s="41">
        <v>38487</v>
      </c>
      <c r="N26" s="37">
        <v>44736</v>
      </c>
      <c r="O26" s="36" t="s">
        <v>45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21</v>
      </c>
      <c r="C27" s="28" t="s">
        <v>682</v>
      </c>
      <c r="D27" s="41">
        <v>1037.97</v>
      </c>
      <c r="E27" s="39">
        <v>963.59</v>
      </c>
      <c r="F27" s="45">
        <f t="shared" si="2"/>
        <v>7.7190506335682182E-2</v>
      </c>
      <c r="G27" s="41">
        <v>169</v>
      </c>
      <c r="H27" s="39">
        <v>3</v>
      </c>
      <c r="I27" s="39">
        <f t="shared" si="3"/>
        <v>56.333333333333336</v>
      </c>
      <c r="J27" s="39">
        <v>1</v>
      </c>
      <c r="K27" s="39">
        <v>5</v>
      </c>
      <c r="L27" s="41">
        <v>21795</v>
      </c>
      <c r="M27" s="41">
        <v>3704</v>
      </c>
      <c r="N27" s="37">
        <v>44792</v>
      </c>
      <c r="O27" s="36" t="s">
        <v>50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683</v>
      </c>
      <c r="D28" s="41">
        <v>793.92</v>
      </c>
      <c r="E28" s="39">
        <v>2260.54</v>
      </c>
      <c r="F28" s="45">
        <f t="shared" si="2"/>
        <v>-0.64879188158581569</v>
      </c>
      <c r="G28" s="41">
        <v>171</v>
      </c>
      <c r="H28" s="39">
        <v>6</v>
      </c>
      <c r="I28" s="39">
        <f t="shared" si="3"/>
        <v>28.5</v>
      </c>
      <c r="J28" s="39">
        <v>3</v>
      </c>
      <c r="K28" s="39">
        <v>4</v>
      </c>
      <c r="L28" s="41">
        <v>11077.88</v>
      </c>
      <c r="M28" s="41">
        <v>2624</v>
      </c>
      <c r="N28" s="37">
        <v>44799</v>
      </c>
      <c r="O28" s="36" t="s">
        <v>81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681</v>
      </c>
      <c r="D29" s="41">
        <v>659.39</v>
      </c>
      <c r="E29" s="39">
        <v>3689.2</v>
      </c>
      <c r="F29" s="45">
        <f t="shared" si="2"/>
        <v>-0.82126477285048249</v>
      </c>
      <c r="G29" s="41">
        <v>150</v>
      </c>
      <c r="H29" s="39">
        <v>15</v>
      </c>
      <c r="I29" s="39">
        <f t="shared" si="3"/>
        <v>10</v>
      </c>
      <c r="J29" s="39">
        <v>8</v>
      </c>
      <c r="K29" s="39">
        <v>5</v>
      </c>
      <c r="L29" s="41">
        <v>32119.18</v>
      </c>
      <c r="M29" s="41">
        <v>7414</v>
      </c>
      <c r="N29" s="37">
        <v>44792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8</v>
      </c>
      <c r="C30" s="28" t="s">
        <v>684</v>
      </c>
      <c r="D30" s="41">
        <v>431.33</v>
      </c>
      <c r="E30" s="39">
        <v>4675.5600000000004</v>
      </c>
      <c r="F30" s="45">
        <f t="shared" si="2"/>
        <v>-0.90774794890879384</v>
      </c>
      <c r="G30" s="41">
        <v>58</v>
      </c>
      <c r="H30" s="39">
        <v>1</v>
      </c>
      <c r="I30" s="39">
        <f t="shared" si="3"/>
        <v>58</v>
      </c>
      <c r="J30" s="39">
        <v>1</v>
      </c>
      <c r="K30" s="39">
        <v>4</v>
      </c>
      <c r="L30" s="41">
        <v>46308.39</v>
      </c>
      <c r="M30" s="41">
        <v>7361</v>
      </c>
      <c r="N30" s="37">
        <v>44799</v>
      </c>
      <c r="O30" s="36" t="s">
        <v>39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35">
        <v>19</v>
      </c>
      <c r="C31" s="28" t="s">
        <v>693</v>
      </c>
      <c r="D31" s="41">
        <v>414</v>
      </c>
      <c r="E31" s="39">
        <v>1196</v>
      </c>
      <c r="F31" s="45">
        <f t="shared" si="2"/>
        <v>-0.65384615384615385</v>
      </c>
      <c r="G31" s="41">
        <v>74</v>
      </c>
      <c r="H31" s="39" t="s">
        <v>36</v>
      </c>
      <c r="I31" s="39" t="s">
        <v>36</v>
      </c>
      <c r="J31" s="39">
        <v>4</v>
      </c>
      <c r="K31" s="39">
        <v>3</v>
      </c>
      <c r="L31" s="41">
        <v>9891</v>
      </c>
      <c r="M31" s="41">
        <v>1821</v>
      </c>
      <c r="N31" s="37">
        <v>44806</v>
      </c>
      <c r="O31" s="36" t="s">
        <v>65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11</v>
      </c>
      <c r="C32" s="28" t="s">
        <v>703</v>
      </c>
      <c r="D32" s="41">
        <v>366.05</v>
      </c>
      <c r="E32" s="39">
        <v>3131.32</v>
      </c>
      <c r="F32" s="45">
        <f t="shared" si="2"/>
        <v>-0.88310041771521275</v>
      </c>
      <c r="G32" s="41">
        <v>55</v>
      </c>
      <c r="H32" s="39">
        <v>10</v>
      </c>
      <c r="I32" s="39">
        <f>G32/H32</f>
        <v>5.5</v>
      </c>
      <c r="J32" s="39">
        <v>4</v>
      </c>
      <c r="K32" s="39">
        <v>2</v>
      </c>
      <c r="L32" s="41">
        <v>5151</v>
      </c>
      <c r="M32" s="41">
        <v>781</v>
      </c>
      <c r="N32" s="37">
        <v>44813</v>
      </c>
      <c r="O32" s="36" t="s">
        <v>50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14</v>
      </c>
      <c r="C33" s="28" t="s">
        <v>671</v>
      </c>
      <c r="D33" s="41">
        <v>250.34</v>
      </c>
      <c r="E33" s="39">
        <v>2064.8000000000002</v>
      </c>
      <c r="F33" s="45">
        <f t="shared" si="2"/>
        <v>-0.87875823324292912</v>
      </c>
      <c r="G33" s="41">
        <v>48</v>
      </c>
      <c r="H33" s="39">
        <v>7</v>
      </c>
      <c r="I33" s="39">
        <f>G33/H33</f>
        <v>6.8571428571428568</v>
      </c>
      <c r="J33" s="39">
        <v>2</v>
      </c>
      <c r="K33" s="39">
        <v>6</v>
      </c>
      <c r="L33" s="41">
        <v>28238</v>
      </c>
      <c r="M33" s="41">
        <v>6452</v>
      </c>
      <c r="N33" s="37">
        <v>44785</v>
      </c>
      <c r="O33" s="36" t="s">
        <v>50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64">
        <v>26</v>
      </c>
      <c r="C34" s="28" t="s">
        <v>66</v>
      </c>
      <c r="D34" s="41">
        <v>237</v>
      </c>
      <c r="E34" s="39">
        <v>171</v>
      </c>
      <c r="F34" s="45">
        <f>(D34-E34)/E34</f>
        <v>0.38596491228070173</v>
      </c>
      <c r="G34" s="41">
        <v>35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19563</v>
      </c>
      <c r="M34" s="41">
        <v>3265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281755.7</v>
      </c>
      <c r="E35" s="34">
        <f t="shared" ref="E35:G35" si="4">SUM(E23:E34)</f>
        <v>164903.59000000003</v>
      </c>
      <c r="F35" s="65">
        <f>(D35-E35)/E35</f>
        <v>0.70860864824107206</v>
      </c>
      <c r="G35" s="34">
        <f t="shared" si="4"/>
        <v>42168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64">
        <v>28</v>
      </c>
      <c r="C37" s="28" t="s">
        <v>653</v>
      </c>
      <c r="D37" s="41">
        <v>133</v>
      </c>
      <c r="E37" s="39">
        <v>105</v>
      </c>
      <c r="F37" s="45">
        <f t="shared" ref="F37:F43" si="5">(D37-E37)/E37</f>
        <v>0.26666666666666666</v>
      </c>
      <c r="G37" s="41">
        <v>23</v>
      </c>
      <c r="H37" s="39">
        <v>2</v>
      </c>
      <c r="I37" s="39">
        <f>G37/H37</f>
        <v>11.5</v>
      </c>
      <c r="J37" s="39">
        <v>2</v>
      </c>
      <c r="K37" s="39">
        <v>5</v>
      </c>
      <c r="L37" s="41">
        <v>5787.66</v>
      </c>
      <c r="M37" s="41">
        <v>1023</v>
      </c>
      <c r="N37" s="37">
        <v>44771</v>
      </c>
      <c r="O37" s="36" t="s">
        <v>68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692</v>
      </c>
      <c r="D38" s="41">
        <v>115.35</v>
      </c>
      <c r="E38" s="39">
        <v>1294.46</v>
      </c>
      <c r="F38" s="45">
        <f t="shared" si="5"/>
        <v>-0.91088948287316729</v>
      </c>
      <c r="G38" s="41">
        <v>19</v>
      </c>
      <c r="H38" s="39">
        <v>2</v>
      </c>
      <c r="I38" s="39">
        <f>G38/H38</f>
        <v>9.5</v>
      </c>
      <c r="J38" s="39">
        <v>1</v>
      </c>
      <c r="K38" s="39">
        <v>4</v>
      </c>
      <c r="L38" s="41">
        <v>34217.629999999997</v>
      </c>
      <c r="M38" s="41">
        <v>5160</v>
      </c>
      <c r="N38" s="37">
        <v>44799</v>
      </c>
      <c r="O38" s="36" t="s">
        <v>39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22</v>
      </c>
      <c r="C39" s="28" t="s">
        <v>670</v>
      </c>
      <c r="D39" s="41">
        <v>100</v>
      </c>
      <c r="E39" s="39">
        <v>733.8</v>
      </c>
      <c r="F39" s="45">
        <f t="shared" si="5"/>
        <v>-0.8637230853093486</v>
      </c>
      <c r="G39" s="41">
        <v>20</v>
      </c>
      <c r="H39" s="39">
        <v>1</v>
      </c>
      <c r="I39" s="39">
        <f>G39/H39</f>
        <v>20</v>
      </c>
      <c r="J39" s="39">
        <v>1</v>
      </c>
      <c r="K39" s="39">
        <v>6</v>
      </c>
      <c r="L39" s="41">
        <v>46188</v>
      </c>
      <c r="M39" s="41">
        <v>7200</v>
      </c>
      <c r="N39" s="37">
        <v>44785</v>
      </c>
      <c r="O39" s="36" t="s">
        <v>43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64">
        <v>27</v>
      </c>
      <c r="C40" s="28" t="s">
        <v>565</v>
      </c>
      <c r="D40" s="41">
        <v>81</v>
      </c>
      <c r="E40" s="39">
        <v>122.5</v>
      </c>
      <c r="F40" s="45">
        <f t="shared" si="5"/>
        <v>-0.33877551020408164</v>
      </c>
      <c r="G40" s="41">
        <v>13</v>
      </c>
      <c r="H40" s="39">
        <v>1</v>
      </c>
      <c r="I40" s="39">
        <f>G40/H40</f>
        <v>13</v>
      </c>
      <c r="J40" s="39">
        <v>1</v>
      </c>
      <c r="K40" s="39" t="s">
        <v>36</v>
      </c>
      <c r="L40" s="41">
        <v>27301.18</v>
      </c>
      <c r="M40" s="41">
        <v>4726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35">
        <v>29</v>
      </c>
      <c r="C41" s="28" t="s">
        <v>673</v>
      </c>
      <c r="D41" s="41">
        <v>40</v>
      </c>
      <c r="E41" s="41">
        <v>70</v>
      </c>
      <c r="F41" s="45">
        <f>(D41-E41)/E41</f>
        <v>-0.42857142857142855</v>
      </c>
      <c r="G41" s="41">
        <v>8</v>
      </c>
      <c r="H41" s="39">
        <v>3</v>
      </c>
      <c r="I41" s="39">
        <f>G41/H41</f>
        <v>2.6666666666666665</v>
      </c>
      <c r="J41" s="39">
        <v>1</v>
      </c>
      <c r="K41" s="39">
        <v>5</v>
      </c>
      <c r="L41" s="41">
        <v>5485.12</v>
      </c>
      <c r="M41" s="41">
        <v>1036</v>
      </c>
      <c r="N41" s="37">
        <v>44792</v>
      </c>
      <c r="O41" s="36" t="s">
        <v>674</v>
      </c>
      <c r="P41" s="33"/>
      <c r="Q41" s="54"/>
      <c r="R41" s="54"/>
      <c r="S41" s="72"/>
      <c r="T41" s="54"/>
      <c r="V41" s="55"/>
      <c r="W41" s="56"/>
      <c r="X41" s="56"/>
      <c r="Y41" s="26"/>
      <c r="Z41" s="55"/>
      <c r="AA41" s="7"/>
      <c r="AB41" s="32"/>
      <c r="AC41" s="32"/>
    </row>
    <row r="42" spans="1:29" ht="25.35" customHeight="1">
      <c r="A42" s="35">
        <v>26</v>
      </c>
      <c r="B42" s="66">
        <v>25</v>
      </c>
      <c r="C42" s="28" t="s">
        <v>647</v>
      </c>
      <c r="D42" s="41">
        <v>30</v>
      </c>
      <c r="E42" s="39">
        <v>284</v>
      </c>
      <c r="F42" s="45">
        <f t="shared" si="5"/>
        <v>-0.89436619718309862</v>
      </c>
      <c r="G42" s="41">
        <v>8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9093</v>
      </c>
      <c r="M42" s="41">
        <v>1634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14"/>
      <c r="B43" s="14"/>
      <c r="C43" s="27" t="s">
        <v>174</v>
      </c>
      <c r="D43" s="34">
        <f>SUM(D35:D42)</f>
        <v>282255.05</v>
      </c>
      <c r="E43" s="34">
        <v>163371.27000000002</v>
      </c>
      <c r="F43" s="65">
        <f t="shared" si="5"/>
        <v>0.7276908602106108</v>
      </c>
      <c r="G43" s="34">
        <f>SUM(G35:G42)</f>
        <v>42259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sheetPr codeName="Sheet19"/>
  <dimension ref="A1:AC77"/>
  <sheetViews>
    <sheetView topLeftCell="A21" zoomScale="60" zoomScaleNormal="60" workbookViewId="0">
      <selection activeCell="O53" sqref="O5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14.33203125" style="1" customWidth="1"/>
    <col min="18" max="18" width="9.109375" style="1" customWidth="1"/>
    <col min="19" max="19" width="17.6640625" style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4.88671875" style="1" customWidth="1"/>
    <col min="24" max="24" width="13.109375" style="1" customWidth="1"/>
    <col min="25" max="25" width="13.6640625" style="1" bestFit="1" customWidth="1"/>
    <col min="26" max="26" width="12.5546875" style="1" bestFit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699</v>
      </c>
      <c r="E6" s="4" t="s">
        <v>695</v>
      </c>
      <c r="F6" s="156"/>
      <c r="G6" s="4" t="s">
        <v>699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3"/>
      <c r="X9" s="26"/>
      <c r="Y9" s="32"/>
      <c r="Z9" s="32"/>
    </row>
    <row r="10" spans="1:28">
      <c r="A10" s="159"/>
      <c r="B10" s="159"/>
      <c r="C10" s="156"/>
      <c r="D10" s="75" t="s">
        <v>700</v>
      </c>
      <c r="E10" s="75" t="s">
        <v>696</v>
      </c>
      <c r="F10" s="156"/>
      <c r="G10" s="75" t="s">
        <v>700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3"/>
      <c r="X10" s="33"/>
      <c r="Y10" s="32"/>
      <c r="Z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49928.88</v>
      </c>
      <c r="E13" s="39">
        <v>45678.87</v>
      </c>
      <c r="F13" s="45">
        <f>(D13-E13)/E13</f>
        <v>9.3041049395486242E-2</v>
      </c>
      <c r="G13" s="41">
        <v>6314</v>
      </c>
      <c r="H13" s="39">
        <v>115</v>
      </c>
      <c r="I13" s="39">
        <f>G13/H13</f>
        <v>54.904347826086955</v>
      </c>
      <c r="J13" s="39">
        <v>14</v>
      </c>
      <c r="K13" s="39">
        <v>4</v>
      </c>
      <c r="L13" s="41">
        <v>424144.44</v>
      </c>
      <c r="M13" s="41">
        <v>63634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4</v>
      </c>
      <c r="C14" s="28" t="s">
        <v>654</v>
      </c>
      <c r="D14" s="41">
        <v>18146.259999999998</v>
      </c>
      <c r="E14" s="39">
        <v>12595.16</v>
      </c>
      <c r="F14" s="45">
        <f>(D14-E14)/E14</f>
        <v>0.44073278942069799</v>
      </c>
      <c r="G14" s="41">
        <v>3494</v>
      </c>
      <c r="H14" s="39">
        <v>84</v>
      </c>
      <c r="I14" s="39">
        <f>G14/H14</f>
        <v>41.595238095238095</v>
      </c>
      <c r="J14" s="39">
        <v>13</v>
      </c>
      <c r="K14" s="39">
        <v>7</v>
      </c>
      <c r="L14" s="41">
        <v>230432.45</v>
      </c>
      <c r="M14" s="41">
        <v>50349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16114.48</v>
      </c>
      <c r="E15" s="39">
        <v>14123.67</v>
      </c>
      <c r="F15" s="45">
        <f>(D15-E15)/E15</f>
        <v>0.14095557316193308</v>
      </c>
      <c r="G15" s="41">
        <v>2878</v>
      </c>
      <c r="H15" s="39">
        <v>105</v>
      </c>
      <c r="I15" s="39">
        <f>G15/H15</f>
        <v>27.409523809523808</v>
      </c>
      <c r="J15" s="39">
        <v>15</v>
      </c>
      <c r="K15" s="39">
        <v>11</v>
      </c>
      <c r="L15" s="41">
        <v>1288589</v>
      </c>
      <c r="M15" s="41">
        <v>239054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694</v>
      </c>
      <c r="D16" s="41">
        <v>14867</v>
      </c>
      <c r="E16" s="39">
        <v>27581</v>
      </c>
      <c r="F16" s="45">
        <f>(D16-E16)/E16</f>
        <v>-0.46096950799463399</v>
      </c>
      <c r="G16" s="41">
        <v>2151</v>
      </c>
      <c r="H16" s="39" t="s">
        <v>36</v>
      </c>
      <c r="I16" s="39" t="s">
        <v>36</v>
      </c>
      <c r="J16" s="39">
        <v>12</v>
      </c>
      <c r="K16" s="39">
        <v>2</v>
      </c>
      <c r="L16" s="41">
        <v>65028</v>
      </c>
      <c r="M16" s="41">
        <v>9139</v>
      </c>
      <c r="N16" s="37">
        <v>44806</v>
      </c>
      <c r="O16" s="36" t="s">
        <v>65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4" customHeight="1">
      <c r="A17" s="35">
        <v>5</v>
      </c>
      <c r="B17" s="35" t="s">
        <v>34</v>
      </c>
      <c r="C17" s="28" t="s">
        <v>704</v>
      </c>
      <c r="D17" s="41">
        <v>13906.67</v>
      </c>
      <c r="E17" s="39" t="s">
        <v>36</v>
      </c>
      <c r="F17" s="39" t="s">
        <v>36</v>
      </c>
      <c r="G17" s="41">
        <v>2119</v>
      </c>
      <c r="H17" s="39">
        <v>106</v>
      </c>
      <c r="I17" s="39">
        <f>G17/H17</f>
        <v>19.990566037735849</v>
      </c>
      <c r="J17" s="39">
        <v>17</v>
      </c>
      <c r="K17" s="39">
        <v>1</v>
      </c>
      <c r="L17" s="41">
        <v>14394.67</v>
      </c>
      <c r="M17" s="41">
        <v>2209</v>
      </c>
      <c r="N17" s="37">
        <v>44813</v>
      </c>
      <c r="O17" s="36" t="s">
        <v>68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0.399999999999999">
      <c r="A18" s="35">
        <v>6</v>
      </c>
      <c r="B18" s="35" t="s">
        <v>34</v>
      </c>
      <c r="C18" s="28" t="s">
        <v>705</v>
      </c>
      <c r="D18" s="41">
        <v>10107</v>
      </c>
      <c r="E18" s="39" t="s">
        <v>36</v>
      </c>
      <c r="F18" s="39" t="s">
        <v>36</v>
      </c>
      <c r="G18" s="41">
        <v>1478</v>
      </c>
      <c r="H18" s="39" t="s">
        <v>36</v>
      </c>
      <c r="I18" s="39" t="s">
        <v>36</v>
      </c>
      <c r="J18" s="39">
        <v>13</v>
      </c>
      <c r="K18" s="39">
        <v>1</v>
      </c>
      <c r="L18" s="41">
        <v>10107</v>
      </c>
      <c r="M18" s="41">
        <v>1478</v>
      </c>
      <c r="N18" s="37">
        <v>44813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658</v>
      </c>
      <c r="D19" s="41">
        <v>7702.82</v>
      </c>
      <c r="E19" s="39">
        <v>6191.94</v>
      </c>
      <c r="F19" s="45">
        <f>(D19-E19)/E19</f>
        <v>0.24400753237272974</v>
      </c>
      <c r="G19" s="41">
        <v>1103</v>
      </c>
      <c r="H19" s="39">
        <v>30</v>
      </c>
      <c r="I19" s="39">
        <f>G19/H19</f>
        <v>36.766666666666666</v>
      </c>
      <c r="J19" s="39">
        <v>7</v>
      </c>
      <c r="K19" s="39">
        <v>6</v>
      </c>
      <c r="L19" s="41">
        <v>156329.51</v>
      </c>
      <c r="M19" s="41">
        <v>22940</v>
      </c>
      <c r="N19" s="37">
        <v>44778</v>
      </c>
      <c r="O19" s="36" t="s">
        <v>39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684</v>
      </c>
      <c r="D20" s="41">
        <v>4675.5600000000004</v>
      </c>
      <c r="E20" s="39">
        <v>7790.94</v>
      </c>
      <c r="F20" s="45">
        <f>(D20-E20)/E20</f>
        <v>-0.39987215920030178</v>
      </c>
      <c r="G20" s="41">
        <v>611</v>
      </c>
      <c r="H20" s="39">
        <v>28</v>
      </c>
      <c r="I20" s="39">
        <f>G20/H20</f>
        <v>21.821428571428573</v>
      </c>
      <c r="J20" s="39">
        <v>8</v>
      </c>
      <c r="K20" s="39">
        <v>3</v>
      </c>
      <c r="L20" s="41">
        <v>42921.24</v>
      </c>
      <c r="M20" s="41">
        <v>6859</v>
      </c>
      <c r="N20" s="37">
        <v>44799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9</v>
      </c>
      <c r="C21" s="28" t="s">
        <v>681</v>
      </c>
      <c r="D21" s="41">
        <v>3689.2</v>
      </c>
      <c r="E21" s="39">
        <v>2761.46</v>
      </c>
      <c r="F21" s="45">
        <f>(D21-E21)/E21</f>
        <v>0.3359599632078682</v>
      </c>
      <c r="G21" s="41">
        <v>773</v>
      </c>
      <c r="H21" s="39">
        <v>40</v>
      </c>
      <c r="I21" s="39">
        <f>G21/H21</f>
        <v>19.324999999999999</v>
      </c>
      <c r="J21" s="39">
        <v>11</v>
      </c>
      <c r="K21" s="39">
        <v>4</v>
      </c>
      <c r="L21" s="41">
        <v>31188.29</v>
      </c>
      <c r="M21" s="41">
        <v>7200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 t="s">
        <v>149</v>
      </c>
      <c r="C22" s="28" t="s">
        <v>706</v>
      </c>
      <c r="D22" s="41">
        <v>3680</v>
      </c>
      <c r="E22" s="39" t="s">
        <v>36</v>
      </c>
      <c r="F22" s="39" t="s">
        <v>36</v>
      </c>
      <c r="G22" s="41">
        <v>636</v>
      </c>
      <c r="H22" s="39" t="s">
        <v>36</v>
      </c>
      <c r="I22" s="39" t="s">
        <v>36</v>
      </c>
      <c r="J22" s="39">
        <v>7</v>
      </c>
      <c r="K22" s="39">
        <v>0</v>
      </c>
      <c r="L22" s="41">
        <v>3680</v>
      </c>
      <c r="M22" s="41">
        <v>636</v>
      </c>
      <c r="N22" s="37" t="s">
        <v>150</v>
      </c>
      <c r="O22" s="36" t="s">
        <v>65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142817.87</v>
      </c>
      <c r="E23" s="34">
        <v>126814.87000000001</v>
      </c>
      <c r="F23" s="65">
        <f t="shared" ref="F23" si="0">(D23-E23)/E23</f>
        <v>0.12619182592703823</v>
      </c>
      <c r="G23" s="34">
        <f>SUM(G13:G22)</f>
        <v>21557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 t="s">
        <v>34</v>
      </c>
      <c r="C25" s="28" t="s">
        <v>703</v>
      </c>
      <c r="D25" s="41">
        <v>3131.32</v>
      </c>
      <c r="E25" s="39" t="s">
        <v>36</v>
      </c>
      <c r="F25" s="39" t="s">
        <v>36</v>
      </c>
      <c r="G25" s="41">
        <v>470</v>
      </c>
      <c r="H25" s="39">
        <v>60</v>
      </c>
      <c r="I25" s="39">
        <f t="shared" ref="I25:I32" si="1">G25/H25</f>
        <v>7.833333333333333</v>
      </c>
      <c r="J25" s="39">
        <v>11</v>
      </c>
      <c r="K25" s="39">
        <v>1</v>
      </c>
      <c r="L25" s="41">
        <v>3131</v>
      </c>
      <c r="M25" s="41">
        <v>470</v>
      </c>
      <c r="N25" s="37">
        <v>44813</v>
      </c>
      <c r="O25" s="36" t="s">
        <v>50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13</v>
      </c>
      <c r="C26" s="28" t="s">
        <v>597</v>
      </c>
      <c r="D26" s="41">
        <v>2669.82</v>
      </c>
      <c r="E26" s="39">
        <v>1699.02</v>
      </c>
      <c r="F26" s="45">
        <f>(D26-E26)/E26</f>
        <v>0.57138821202811041</v>
      </c>
      <c r="G26" s="41">
        <v>395</v>
      </c>
      <c r="H26" s="39">
        <v>15</v>
      </c>
      <c r="I26" s="39">
        <f t="shared" si="1"/>
        <v>26.333333333333332</v>
      </c>
      <c r="J26" s="39">
        <v>3</v>
      </c>
      <c r="K26" s="39">
        <v>16</v>
      </c>
      <c r="L26" s="41">
        <v>358772</v>
      </c>
      <c r="M26" s="41">
        <v>53712</v>
      </c>
      <c r="N26" s="37">
        <v>44708</v>
      </c>
      <c r="O26" s="36" t="s">
        <v>37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11</v>
      </c>
      <c r="C27" s="28" t="s">
        <v>683</v>
      </c>
      <c r="D27" s="41">
        <v>2260.54</v>
      </c>
      <c r="E27" s="39">
        <v>1903.56</v>
      </c>
      <c r="F27" s="45">
        <f>(D27-E27)/E27</f>
        <v>0.18753283321776043</v>
      </c>
      <c r="G27" s="41">
        <v>453</v>
      </c>
      <c r="H27" s="39">
        <v>14</v>
      </c>
      <c r="I27" s="39">
        <f t="shared" si="1"/>
        <v>32.357142857142854</v>
      </c>
      <c r="J27" s="39">
        <v>6</v>
      </c>
      <c r="K27" s="39">
        <v>3</v>
      </c>
      <c r="L27" s="41">
        <v>10072.879999999999</v>
      </c>
      <c r="M27" s="41">
        <v>2401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59">
        <v>14</v>
      </c>
      <c r="C28" s="28" t="s">
        <v>671</v>
      </c>
      <c r="D28" s="41">
        <v>2064.8000000000002</v>
      </c>
      <c r="E28" s="39">
        <v>1413.76</v>
      </c>
      <c r="F28" s="45">
        <f>(D28-E28)/E28</f>
        <v>0.46050248981439579</v>
      </c>
      <c r="G28" s="41">
        <v>420</v>
      </c>
      <c r="H28" s="39">
        <v>26</v>
      </c>
      <c r="I28" s="39">
        <f t="shared" si="1"/>
        <v>16.153846153846153</v>
      </c>
      <c r="J28" s="39">
        <v>12</v>
      </c>
      <c r="K28" s="39">
        <v>5</v>
      </c>
      <c r="L28" s="41">
        <v>27546</v>
      </c>
      <c r="M28" s="41">
        <v>6282</v>
      </c>
      <c r="N28" s="37">
        <v>44785</v>
      </c>
      <c r="O28" s="36" t="s">
        <v>50</v>
      </c>
      <c r="P28" s="54"/>
      <c r="Q28" s="54"/>
      <c r="R28" s="32"/>
      <c r="S28" s="55"/>
      <c r="T28" s="55"/>
      <c r="U28" s="32"/>
      <c r="V28" s="32"/>
      <c r="W28" s="56"/>
      <c r="X28" s="32"/>
      <c r="Y28" s="7"/>
      <c r="Z28" s="56"/>
    </row>
    <row r="29" spans="1:28" ht="25.35" customHeight="1">
      <c r="A29" s="35">
        <v>15</v>
      </c>
      <c r="B29" s="35">
        <v>7</v>
      </c>
      <c r="C29" s="28" t="s">
        <v>692</v>
      </c>
      <c r="D29" s="41">
        <v>1294.46</v>
      </c>
      <c r="E29" s="39">
        <v>4395.96</v>
      </c>
      <c r="F29" s="45">
        <f>(D29-E29)/E29</f>
        <v>-0.70553417228546211</v>
      </c>
      <c r="G29" s="41">
        <v>191</v>
      </c>
      <c r="H29" s="39">
        <v>11</v>
      </c>
      <c r="I29" s="39">
        <f t="shared" si="1"/>
        <v>17.363636363636363</v>
      </c>
      <c r="J29" s="39">
        <v>4</v>
      </c>
      <c r="K29" s="39">
        <v>3</v>
      </c>
      <c r="L29" s="41">
        <v>33766.44</v>
      </c>
      <c r="M29" s="41">
        <v>5086</v>
      </c>
      <c r="N29" s="37">
        <v>44799</v>
      </c>
      <c r="O29" s="36" t="s">
        <v>39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17</v>
      </c>
      <c r="C30" s="28" t="s">
        <v>626</v>
      </c>
      <c r="D30" s="41">
        <v>1263.8900000000001</v>
      </c>
      <c r="E30" s="39">
        <v>718</v>
      </c>
      <c r="F30" s="45">
        <f>(D30-E30)/E30</f>
        <v>0.76029247910863529</v>
      </c>
      <c r="G30" s="41">
        <v>193</v>
      </c>
      <c r="H30" s="39">
        <v>6</v>
      </c>
      <c r="I30" s="39">
        <f t="shared" si="1"/>
        <v>32.166666666666664</v>
      </c>
      <c r="J30" s="39">
        <v>2</v>
      </c>
      <c r="K30" s="39">
        <v>12</v>
      </c>
      <c r="L30" s="41">
        <v>246187.53</v>
      </c>
      <c r="M30" s="41">
        <v>38166</v>
      </c>
      <c r="N30" s="37">
        <v>44736</v>
      </c>
      <c r="O30" s="36" t="s">
        <v>45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42" t="s">
        <v>36</v>
      </c>
      <c r="C31" s="28" t="s">
        <v>672</v>
      </c>
      <c r="D31" s="41">
        <v>1247.2</v>
      </c>
      <c r="E31" s="39" t="s">
        <v>36</v>
      </c>
      <c r="F31" s="39" t="s">
        <v>36</v>
      </c>
      <c r="G31" s="41">
        <v>268</v>
      </c>
      <c r="H31" s="39">
        <v>19</v>
      </c>
      <c r="I31" s="39">
        <f t="shared" si="1"/>
        <v>14.105263157894736</v>
      </c>
      <c r="J31" s="39">
        <v>4</v>
      </c>
      <c r="K31" s="39" t="s">
        <v>36</v>
      </c>
      <c r="L31" s="41">
        <v>5664.94</v>
      </c>
      <c r="M31" s="41">
        <v>997</v>
      </c>
      <c r="N31" s="37">
        <v>44785</v>
      </c>
      <c r="O31" s="36" t="s">
        <v>91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12</v>
      </c>
      <c r="C32" s="28" t="s">
        <v>655</v>
      </c>
      <c r="D32" s="41">
        <v>1215.47</v>
      </c>
      <c r="E32" s="39">
        <v>1832.36</v>
      </c>
      <c r="F32" s="45">
        <f>(D32-E32)/E32</f>
        <v>-0.33666419262590314</v>
      </c>
      <c r="G32" s="41">
        <v>170</v>
      </c>
      <c r="H32" s="39">
        <v>4</v>
      </c>
      <c r="I32" s="39">
        <f t="shared" si="1"/>
        <v>42.5</v>
      </c>
      <c r="J32" s="39">
        <v>2</v>
      </c>
      <c r="K32" s="39">
        <v>7</v>
      </c>
      <c r="L32" s="41">
        <v>98735.54</v>
      </c>
      <c r="M32" s="41">
        <v>14760</v>
      </c>
      <c r="N32" s="37">
        <v>44771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8</v>
      </c>
      <c r="C33" s="28" t="s">
        <v>693</v>
      </c>
      <c r="D33" s="41">
        <v>1196</v>
      </c>
      <c r="E33" s="39">
        <v>3705</v>
      </c>
      <c r="F33" s="45">
        <f>(D33-E33)/E33</f>
        <v>-0.67719298245614035</v>
      </c>
      <c r="G33" s="41">
        <v>218</v>
      </c>
      <c r="H33" s="39" t="s">
        <v>36</v>
      </c>
      <c r="I33" s="39" t="s">
        <v>36</v>
      </c>
      <c r="J33" s="39">
        <v>7</v>
      </c>
      <c r="K33" s="39">
        <v>2</v>
      </c>
      <c r="L33" s="41">
        <v>8512</v>
      </c>
      <c r="M33" s="41">
        <v>1567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35">
        <v>19</v>
      </c>
      <c r="C34" s="28" t="s">
        <v>623</v>
      </c>
      <c r="D34" s="41">
        <v>963.95</v>
      </c>
      <c r="E34" s="41">
        <v>591.79999999999995</v>
      </c>
      <c r="F34" s="45">
        <f>(D34-E34)/E34</f>
        <v>0.62884420412301478</v>
      </c>
      <c r="G34" s="41">
        <v>138</v>
      </c>
      <c r="H34" s="39">
        <v>3</v>
      </c>
      <c r="I34" s="39">
        <f>G34/H34</f>
        <v>46</v>
      </c>
      <c r="J34" s="39">
        <v>1</v>
      </c>
      <c r="K34" s="39">
        <v>12</v>
      </c>
      <c r="L34" s="41">
        <v>313035.71999999997</v>
      </c>
      <c r="M34" s="41">
        <v>48643</v>
      </c>
      <c r="N34" s="37">
        <v>44736</v>
      </c>
      <c r="O34" s="36" t="s">
        <v>624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160125.32000000004</v>
      </c>
      <c r="E35" s="34">
        <v>137349.91999999998</v>
      </c>
      <c r="F35" s="65">
        <f>(D35-E35)/E35</f>
        <v>0.16582026403801367</v>
      </c>
      <c r="G35" s="34">
        <f>SUM(G23:G34)</f>
        <v>24473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35">
        <v>16</v>
      </c>
      <c r="C37" s="28" t="s">
        <v>682</v>
      </c>
      <c r="D37" s="41">
        <v>963.59</v>
      </c>
      <c r="E37" s="39">
        <v>768.4</v>
      </c>
      <c r="F37" s="45">
        <f>(D37-E37)/E37</f>
        <v>0.25402134305049462</v>
      </c>
      <c r="G37" s="41">
        <v>150</v>
      </c>
      <c r="H37" s="39">
        <v>5</v>
      </c>
      <c r="I37" s="39">
        <f>G37/H37</f>
        <v>30</v>
      </c>
      <c r="J37" s="39">
        <v>2</v>
      </c>
      <c r="K37" s="39">
        <v>4</v>
      </c>
      <c r="L37" s="41">
        <v>20442</v>
      </c>
      <c r="M37" s="41">
        <v>3462</v>
      </c>
      <c r="N37" s="37">
        <v>44792</v>
      </c>
      <c r="O37" s="36" t="s">
        <v>50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670</v>
      </c>
      <c r="D38" s="41">
        <v>733.8</v>
      </c>
      <c r="E38" s="39">
        <v>810.8</v>
      </c>
      <c r="F38" s="45">
        <f>(D38-E38)/E38</f>
        <v>-9.4967932905772087E-2</v>
      </c>
      <c r="G38" s="41">
        <v>114</v>
      </c>
      <c r="H38" s="39">
        <v>6</v>
      </c>
      <c r="I38" s="39">
        <f>G38/H38</f>
        <v>19</v>
      </c>
      <c r="J38" s="39">
        <v>3</v>
      </c>
      <c r="K38" s="39">
        <v>5</v>
      </c>
      <c r="L38" s="41">
        <v>45509</v>
      </c>
      <c r="M38" s="41">
        <v>7090</v>
      </c>
      <c r="N38" s="37">
        <v>44785</v>
      </c>
      <c r="O38" s="36" t="s">
        <v>43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18</v>
      </c>
      <c r="C39" s="28" t="s">
        <v>633</v>
      </c>
      <c r="D39" s="41">
        <v>475.56</v>
      </c>
      <c r="E39" s="39">
        <v>637.35</v>
      </c>
      <c r="F39" s="45">
        <f>(D39-E39)/E39</f>
        <v>-0.25384796422687694</v>
      </c>
      <c r="G39" s="41">
        <v>66</v>
      </c>
      <c r="H39" s="39">
        <v>3</v>
      </c>
      <c r="I39" s="39">
        <f>G39/H39</f>
        <v>22</v>
      </c>
      <c r="J39" s="39">
        <v>1</v>
      </c>
      <c r="K39" s="39">
        <v>10</v>
      </c>
      <c r="L39" s="41">
        <v>371554</v>
      </c>
      <c r="M39" s="41">
        <v>52677</v>
      </c>
      <c r="N39" s="37">
        <v>44750</v>
      </c>
      <c r="O39" s="36" t="s">
        <v>41</v>
      </c>
      <c r="P39" s="72"/>
      <c r="Q39" s="54"/>
      <c r="R39" s="32"/>
      <c r="S39" s="55"/>
      <c r="T39" s="55"/>
      <c r="U39" s="55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35">
        <v>10</v>
      </c>
      <c r="C40" s="28" t="s">
        <v>685</v>
      </c>
      <c r="D40" s="41">
        <v>390.5</v>
      </c>
      <c r="E40" s="39">
        <v>1990.87</v>
      </c>
      <c r="F40" s="45">
        <f>(D40-E40)/E40</f>
        <v>-0.80385459623179811</v>
      </c>
      <c r="G40" s="41">
        <v>53</v>
      </c>
      <c r="H40" s="39">
        <v>3</v>
      </c>
      <c r="I40" s="39">
        <f>G40/H40</f>
        <v>17.666666666666668</v>
      </c>
      <c r="J40" s="39">
        <v>1</v>
      </c>
      <c r="K40" s="39">
        <v>3</v>
      </c>
      <c r="L40" s="41">
        <v>13189</v>
      </c>
      <c r="M40" s="41">
        <v>2457</v>
      </c>
      <c r="N40" s="37">
        <v>44799</v>
      </c>
      <c r="O40" s="36" t="s">
        <v>43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42" t="s">
        <v>36</v>
      </c>
      <c r="C41" s="28" t="s">
        <v>647</v>
      </c>
      <c r="D41" s="41">
        <v>284</v>
      </c>
      <c r="E41" s="39" t="s">
        <v>36</v>
      </c>
      <c r="F41" s="39" t="s">
        <v>36</v>
      </c>
      <c r="G41" s="41">
        <v>61</v>
      </c>
      <c r="H41" s="39" t="s">
        <v>36</v>
      </c>
      <c r="I41" s="39" t="s">
        <v>36</v>
      </c>
      <c r="J41" s="39">
        <v>2</v>
      </c>
      <c r="K41" s="39" t="s">
        <v>36</v>
      </c>
      <c r="L41" s="41">
        <v>9015</v>
      </c>
      <c r="M41" s="41">
        <v>1613</v>
      </c>
      <c r="N41" s="37">
        <v>44764</v>
      </c>
      <c r="O41" s="36" t="s">
        <v>65</v>
      </c>
      <c r="P41" s="72"/>
      <c r="Q41" s="54"/>
      <c r="R41" s="32"/>
      <c r="S41" s="55"/>
      <c r="T41" s="55"/>
      <c r="U41" s="32"/>
      <c r="V41" s="32"/>
      <c r="W41" s="56"/>
      <c r="X41" s="7"/>
      <c r="Y41" s="32"/>
      <c r="Z41" s="56"/>
      <c r="AA41" s="7"/>
      <c r="AB41" s="32"/>
    </row>
    <row r="42" spans="1:29" ht="25.35" customHeight="1">
      <c r="A42" s="35">
        <v>26</v>
      </c>
      <c r="B42" s="66">
        <v>20</v>
      </c>
      <c r="C42" s="28" t="s">
        <v>66</v>
      </c>
      <c r="D42" s="41">
        <v>171</v>
      </c>
      <c r="E42" s="39">
        <v>160</v>
      </c>
      <c r="F42" s="45">
        <f>(D42-E42)/E42</f>
        <v>6.8750000000000006E-2</v>
      </c>
      <c r="G42" s="41">
        <v>32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19293</v>
      </c>
      <c r="M42" s="41">
        <v>3225</v>
      </c>
      <c r="N42" s="37">
        <v>44603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35">
        <v>27</v>
      </c>
      <c r="B43" s="64">
        <v>21</v>
      </c>
      <c r="C43" s="28" t="s">
        <v>565</v>
      </c>
      <c r="D43" s="41">
        <v>122.5</v>
      </c>
      <c r="E43" s="39">
        <v>115.2</v>
      </c>
      <c r="F43" s="45">
        <f>(D43-E43)/E43</f>
        <v>6.3368055555555525E-2</v>
      </c>
      <c r="G43" s="41">
        <v>25</v>
      </c>
      <c r="H43" s="39">
        <v>2</v>
      </c>
      <c r="I43" s="39">
        <f>G43/H43</f>
        <v>12.5</v>
      </c>
      <c r="J43" s="39">
        <v>2</v>
      </c>
      <c r="K43" s="39" t="s">
        <v>36</v>
      </c>
      <c r="L43" s="41">
        <v>27194.18</v>
      </c>
      <c r="M43" s="41">
        <v>4705</v>
      </c>
      <c r="N43" s="37">
        <v>44680</v>
      </c>
      <c r="O43" s="36" t="s">
        <v>68</v>
      </c>
      <c r="P43" s="72"/>
      <c r="Q43" s="54"/>
      <c r="R43" s="32"/>
      <c r="S43" s="55"/>
      <c r="T43" s="55"/>
      <c r="U43" s="32"/>
      <c r="V43" s="32"/>
      <c r="W43" s="56"/>
      <c r="X43" s="7"/>
      <c r="Y43" s="32"/>
      <c r="Z43" s="56"/>
      <c r="AA43" s="7"/>
      <c r="AB43" s="32"/>
    </row>
    <row r="44" spans="1:29" ht="25.5" customHeight="1">
      <c r="A44" s="35">
        <v>28</v>
      </c>
      <c r="B44" s="39" t="s">
        <v>36</v>
      </c>
      <c r="C44" s="28" t="s">
        <v>653</v>
      </c>
      <c r="D44" s="41">
        <v>105</v>
      </c>
      <c r="E44" s="39" t="s">
        <v>36</v>
      </c>
      <c r="F44" s="39" t="s">
        <v>36</v>
      </c>
      <c r="G44" s="41">
        <v>17</v>
      </c>
      <c r="H44" s="39">
        <v>2</v>
      </c>
      <c r="I44" s="39">
        <f>G44/H44</f>
        <v>8.5</v>
      </c>
      <c r="J44" s="39">
        <v>2</v>
      </c>
      <c r="K44" s="39">
        <v>4</v>
      </c>
      <c r="L44" s="41">
        <v>5654.66</v>
      </c>
      <c r="M44" s="41">
        <v>1000</v>
      </c>
      <c r="N44" s="37">
        <v>44771</v>
      </c>
      <c r="O44" s="36" t="s">
        <v>68</v>
      </c>
      <c r="P44" s="72"/>
      <c r="Q44" s="54"/>
      <c r="R44" s="32"/>
      <c r="S44" s="55"/>
      <c r="T44" s="55"/>
      <c r="U44" s="7"/>
      <c r="V44" s="32"/>
      <c r="W44" s="56"/>
      <c r="X44" s="32"/>
      <c r="Y44" s="32"/>
      <c r="Z44" s="56"/>
      <c r="AA44" s="7"/>
      <c r="AB44" s="32"/>
    </row>
    <row r="45" spans="1:29" ht="25.35" customHeight="1">
      <c r="A45" s="35">
        <v>29</v>
      </c>
      <c r="B45" s="35">
        <v>22</v>
      </c>
      <c r="C45" s="28" t="s">
        <v>673</v>
      </c>
      <c r="D45" s="41">
        <v>70</v>
      </c>
      <c r="E45" s="41">
        <v>81</v>
      </c>
      <c r="F45" s="45">
        <f>(D45-E45)/E45</f>
        <v>-0.13580246913580246</v>
      </c>
      <c r="G45" s="41">
        <v>16</v>
      </c>
      <c r="H45" s="39">
        <v>3</v>
      </c>
      <c r="I45" s="39">
        <f>G45/H45</f>
        <v>5.333333333333333</v>
      </c>
      <c r="J45" s="39">
        <v>2</v>
      </c>
      <c r="K45" s="39">
        <v>4</v>
      </c>
      <c r="L45" s="41">
        <v>5293.62</v>
      </c>
      <c r="M45" s="41">
        <v>973</v>
      </c>
      <c r="N45" s="37">
        <v>44792</v>
      </c>
      <c r="O45" s="36" t="s">
        <v>674</v>
      </c>
      <c r="P45" s="33"/>
      <c r="Q45" s="54"/>
      <c r="R45" s="54"/>
      <c r="S45" s="72"/>
      <c r="T45" s="54"/>
      <c r="V45" s="55"/>
      <c r="W45" s="56"/>
      <c r="X45" s="56"/>
      <c r="Y45" s="26"/>
      <c r="Z45" s="55"/>
      <c r="AA45" s="7"/>
      <c r="AB45" s="32"/>
      <c r="AC45" s="32"/>
    </row>
    <row r="46" spans="1:29" ht="25.35" customHeight="1">
      <c r="A46" s="14"/>
      <c r="B46" s="14"/>
      <c r="C46" s="27" t="s">
        <v>219</v>
      </c>
      <c r="D46" s="34">
        <f>SUM(D35:D44)</f>
        <v>163371.27000000002</v>
      </c>
      <c r="E46" s="34">
        <v>137590.12</v>
      </c>
      <c r="F46" s="65">
        <f>(D46-E46)/E46</f>
        <v>0.18737646278671771</v>
      </c>
      <c r="G46" s="34">
        <f>SUM(G35:G44)</f>
        <v>24991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sheetPr codeName="Sheet20"/>
  <dimension ref="A1:AC71"/>
  <sheetViews>
    <sheetView zoomScale="60" zoomScaleNormal="60" workbookViewId="0">
      <selection activeCell="M42" sqref="M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22.6640625" style="1" customWidth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3.109375" style="1" customWidth="1"/>
    <col min="24" max="24" width="13.6640625" style="1" bestFit="1" customWidth="1"/>
    <col min="25" max="25" width="14.88671875" style="1" customWidth="1"/>
    <col min="26" max="26" width="12.5546875" style="1" bestFit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695</v>
      </c>
      <c r="E6" s="4" t="s">
        <v>688</v>
      </c>
      <c r="F6" s="156"/>
      <c r="G6" s="4" t="s">
        <v>695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26"/>
      <c r="X9" s="32"/>
      <c r="Y9" s="33"/>
      <c r="Z9" s="32"/>
    </row>
    <row r="10" spans="1:28">
      <c r="A10" s="159"/>
      <c r="B10" s="159"/>
      <c r="C10" s="156"/>
      <c r="D10" s="75" t="s">
        <v>696</v>
      </c>
      <c r="E10" s="75" t="s">
        <v>689</v>
      </c>
      <c r="F10" s="156"/>
      <c r="G10" s="75" t="s">
        <v>696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3"/>
      <c r="X10" s="32"/>
      <c r="Y10" s="33"/>
      <c r="Z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45678.87</v>
      </c>
      <c r="E13" s="39">
        <v>48105.09</v>
      </c>
      <c r="F13" s="45">
        <f>(D13-E13)/E13</f>
        <v>-5.0435827061127918E-2</v>
      </c>
      <c r="G13" s="41">
        <v>6766</v>
      </c>
      <c r="H13" s="39">
        <v>129</v>
      </c>
      <c r="I13" s="39">
        <f>G13/H13</f>
        <v>52.449612403100772</v>
      </c>
      <c r="J13" s="39">
        <v>17</v>
      </c>
      <c r="K13" s="39">
        <v>3</v>
      </c>
      <c r="L13" s="41">
        <v>344330.98</v>
      </c>
      <c r="M13" s="41">
        <v>51852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694</v>
      </c>
      <c r="D14" s="41">
        <v>27581</v>
      </c>
      <c r="E14" s="39" t="s">
        <v>36</v>
      </c>
      <c r="F14" s="39" t="s">
        <v>36</v>
      </c>
      <c r="G14" s="41">
        <v>3716</v>
      </c>
      <c r="H14" s="39" t="s">
        <v>36</v>
      </c>
      <c r="I14" s="39" t="s">
        <v>36</v>
      </c>
      <c r="J14" s="39">
        <v>15</v>
      </c>
      <c r="K14" s="39">
        <v>1</v>
      </c>
      <c r="L14" s="41">
        <v>35258</v>
      </c>
      <c r="M14" s="41">
        <v>4659</v>
      </c>
      <c r="N14" s="37">
        <v>44806</v>
      </c>
      <c r="O14" s="36" t="s">
        <v>65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14123.67</v>
      </c>
      <c r="E15" s="39">
        <v>11037.96</v>
      </c>
      <c r="F15" s="45">
        <f>(D15-E15)/E15</f>
        <v>0.27955437417783729</v>
      </c>
      <c r="G15" s="41">
        <v>2645</v>
      </c>
      <c r="H15" s="39">
        <v>115</v>
      </c>
      <c r="I15" s="39">
        <f>G15/H15</f>
        <v>23</v>
      </c>
      <c r="J15" s="39">
        <v>16</v>
      </c>
      <c r="K15" s="39">
        <v>10</v>
      </c>
      <c r="L15" s="41">
        <v>1269228</v>
      </c>
      <c r="M15" s="41">
        <v>235479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654</v>
      </c>
      <c r="D16" s="41">
        <v>12595.16</v>
      </c>
      <c r="E16" s="39">
        <v>10397.17</v>
      </c>
      <c r="F16" s="45">
        <f>(D16-E16)/E16</f>
        <v>0.21140271823967483</v>
      </c>
      <c r="G16" s="41">
        <v>2541</v>
      </c>
      <c r="H16" s="39">
        <v>83</v>
      </c>
      <c r="I16" s="39">
        <f>G16/H16</f>
        <v>30.6144578313253</v>
      </c>
      <c r="J16" s="39">
        <v>13</v>
      </c>
      <c r="K16" s="39">
        <v>6</v>
      </c>
      <c r="L16" s="41">
        <v>210221.37</v>
      </c>
      <c r="M16" s="41">
        <v>46352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684</v>
      </c>
      <c r="D17" s="41">
        <v>7790.94</v>
      </c>
      <c r="E17" s="39">
        <v>10123.77</v>
      </c>
      <c r="F17" s="45">
        <f>(D17-E17)/E17</f>
        <v>-0.23043095605688402</v>
      </c>
      <c r="G17" s="41">
        <v>1094</v>
      </c>
      <c r="H17" s="39">
        <v>71</v>
      </c>
      <c r="I17" s="39">
        <f>G17/H17</f>
        <v>15.408450704225352</v>
      </c>
      <c r="J17" s="39">
        <v>9</v>
      </c>
      <c r="K17" s="39">
        <v>2</v>
      </c>
      <c r="L17" s="41">
        <v>33036.089999999997</v>
      </c>
      <c r="M17" s="41">
        <v>5375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658</v>
      </c>
      <c r="D18" s="41">
        <v>6191.94</v>
      </c>
      <c r="E18" s="39">
        <v>6959.07</v>
      </c>
      <c r="F18" s="45">
        <f>(D18-E18)/E18</f>
        <v>-0.11023455720376432</v>
      </c>
      <c r="G18" s="41">
        <v>918</v>
      </c>
      <c r="H18" s="39">
        <v>43</v>
      </c>
      <c r="I18" s="39">
        <f>G18/H18</f>
        <v>21.348837209302324</v>
      </c>
      <c r="J18" s="39">
        <v>7</v>
      </c>
      <c r="K18" s="39">
        <v>5</v>
      </c>
      <c r="L18" s="41">
        <v>143721.13</v>
      </c>
      <c r="M18" s="41">
        <v>20863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2</v>
      </c>
      <c r="C19" s="28" t="s">
        <v>692</v>
      </c>
      <c r="D19" s="41">
        <v>4395.96</v>
      </c>
      <c r="E19" s="39">
        <v>18235.259999999998</v>
      </c>
      <c r="F19" s="45">
        <f>(D19-E19)/E19</f>
        <v>-0.75893077477370763</v>
      </c>
      <c r="G19" s="41">
        <v>653</v>
      </c>
      <c r="H19" s="39">
        <v>39</v>
      </c>
      <c r="I19" s="39">
        <f>G19/H19</f>
        <v>16.743589743589745</v>
      </c>
      <c r="J19" s="39">
        <v>9</v>
      </c>
      <c r="K19" s="39">
        <v>2</v>
      </c>
      <c r="L19" s="41">
        <v>30096.99</v>
      </c>
      <c r="M19" s="41">
        <v>4529</v>
      </c>
      <c r="N19" s="37">
        <v>44799</v>
      </c>
      <c r="O19" s="36" t="s">
        <v>39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693</v>
      </c>
      <c r="D20" s="41">
        <v>3705</v>
      </c>
      <c r="E20" s="39" t="s">
        <v>36</v>
      </c>
      <c r="F20" s="39" t="s">
        <v>36</v>
      </c>
      <c r="G20" s="41">
        <v>667</v>
      </c>
      <c r="H20" s="39" t="s">
        <v>36</v>
      </c>
      <c r="I20" s="39" t="s">
        <v>36</v>
      </c>
      <c r="J20" s="39">
        <v>19</v>
      </c>
      <c r="K20" s="39">
        <v>1</v>
      </c>
      <c r="L20" s="41">
        <v>4885</v>
      </c>
      <c r="M20" s="41">
        <v>818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681</v>
      </c>
      <c r="D21" s="41">
        <v>2761.46</v>
      </c>
      <c r="E21" s="39">
        <v>3173.84</v>
      </c>
      <c r="F21" s="45">
        <f>(D21-E21)/E21</f>
        <v>-0.12993093539686942</v>
      </c>
      <c r="G21" s="41">
        <v>641</v>
      </c>
      <c r="H21" s="39">
        <v>42</v>
      </c>
      <c r="I21" s="39">
        <f>G21/H21</f>
        <v>15.261904761904763</v>
      </c>
      <c r="J21" s="39">
        <v>12</v>
      </c>
      <c r="K21" s="39">
        <v>3</v>
      </c>
      <c r="L21" s="41">
        <v>27203.81</v>
      </c>
      <c r="M21" s="41">
        <v>6359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685</v>
      </c>
      <c r="D22" s="41">
        <v>1990.87</v>
      </c>
      <c r="E22" s="39">
        <v>3890.03</v>
      </c>
      <c r="F22" s="45">
        <f>(D22-E22)/E22</f>
        <v>-0.48821217317090104</v>
      </c>
      <c r="G22" s="41">
        <v>277</v>
      </c>
      <c r="H22" s="39">
        <v>27</v>
      </c>
      <c r="I22" s="39">
        <f>G22/H22</f>
        <v>10.25925925925926</v>
      </c>
      <c r="J22" s="39">
        <v>6</v>
      </c>
      <c r="K22" s="39">
        <v>2</v>
      </c>
      <c r="L22" s="41">
        <v>11658</v>
      </c>
      <c r="M22" s="41">
        <v>2187</v>
      </c>
      <c r="N22" s="37">
        <v>44799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126814.87000000001</v>
      </c>
      <c r="E23" s="34">
        <v>116349.83</v>
      </c>
      <c r="F23" s="65">
        <f>(D23-E23)/E23</f>
        <v>8.9944609287353566E-2</v>
      </c>
      <c r="G23" s="34">
        <f t="shared" ref="G23" si="0">SUM(G13:G22)</f>
        <v>19918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13</v>
      </c>
      <c r="C25" s="28" t="s">
        <v>683</v>
      </c>
      <c r="D25" s="41">
        <v>1903.56</v>
      </c>
      <c r="E25" s="39">
        <v>1405.5</v>
      </c>
      <c r="F25" s="45">
        <f t="shared" ref="F25:F35" si="1">(D25-E25)/E25</f>
        <v>0.35436499466382065</v>
      </c>
      <c r="G25" s="41">
        <v>437</v>
      </c>
      <c r="H25" s="39">
        <v>15</v>
      </c>
      <c r="I25" s="39">
        <f t="shared" ref="I25:I33" si="2">G25/H25</f>
        <v>29.133333333333333</v>
      </c>
      <c r="J25" s="39">
        <v>7</v>
      </c>
      <c r="K25" s="39">
        <v>2</v>
      </c>
      <c r="L25" s="41">
        <v>7433.67</v>
      </c>
      <c r="M25" s="41">
        <v>1851</v>
      </c>
      <c r="N25" s="37">
        <v>44799</v>
      </c>
      <c r="O25" s="36" t="s">
        <v>81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655</v>
      </c>
      <c r="D26" s="41">
        <v>1832.36</v>
      </c>
      <c r="E26" s="39">
        <v>1623.47</v>
      </c>
      <c r="F26" s="45">
        <f t="shared" si="1"/>
        <v>0.12866883896838247</v>
      </c>
      <c r="G26" s="41">
        <v>251</v>
      </c>
      <c r="H26" s="39">
        <v>10</v>
      </c>
      <c r="I26" s="39">
        <f t="shared" si="2"/>
        <v>25.1</v>
      </c>
      <c r="J26" s="39">
        <v>4</v>
      </c>
      <c r="K26" s="39">
        <v>6</v>
      </c>
      <c r="L26" s="41">
        <v>96577.72</v>
      </c>
      <c r="M26" s="41">
        <v>14446</v>
      </c>
      <c r="N26" s="37">
        <v>44771</v>
      </c>
      <c r="O26" s="36" t="s">
        <v>48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>
        <v>14</v>
      </c>
      <c r="C27" s="28" t="s">
        <v>597</v>
      </c>
      <c r="D27" s="41">
        <v>1699.02</v>
      </c>
      <c r="E27" s="39">
        <v>1377.29</v>
      </c>
      <c r="F27" s="45">
        <f t="shared" si="1"/>
        <v>0.23359641034204853</v>
      </c>
      <c r="G27" s="41">
        <v>238</v>
      </c>
      <c r="H27" s="39">
        <v>12</v>
      </c>
      <c r="I27" s="39">
        <f t="shared" si="2"/>
        <v>19.833333333333332</v>
      </c>
      <c r="J27" s="39">
        <v>3</v>
      </c>
      <c r="K27" s="39">
        <v>15</v>
      </c>
      <c r="L27" s="41">
        <v>355226</v>
      </c>
      <c r="M27" s="41">
        <v>53120</v>
      </c>
      <c r="N27" s="37">
        <v>44708</v>
      </c>
      <c r="O27" s="36" t="s">
        <v>37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15</v>
      </c>
      <c r="C28" s="28" t="s">
        <v>671</v>
      </c>
      <c r="D28" s="41">
        <v>1413.76</v>
      </c>
      <c r="E28" s="39">
        <v>1301.0899999999999</v>
      </c>
      <c r="F28" s="45">
        <f t="shared" si="1"/>
        <v>8.659662283162585E-2</v>
      </c>
      <c r="G28" s="41">
        <v>329</v>
      </c>
      <c r="H28" s="39">
        <v>23</v>
      </c>
      <c r="I28" s="39">
        <f t="shared" si="2"/>
        <v>14.304347826086957</v>
      </c>
      <c r="J28" s="39">
        <v>11</v>
      </c>
      <c r="K28" s="39">
        <v>4</v>
      </c>
      <c r="L28" s="41">
        <v>25425</v>
      </c>
      <c r="M28" s="41">
        <v>5848</v>
      </c>
      <c r="N28" s="37">
        <v>44785</v>
      </c>
      <c r="O28" s="36" t="s">
        <v>50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10</v>
      </c>
      <c r="C29" s="28" t="s">
        <v>670</v>
      </c>
      <c r="D29" s="41">
        <v>810.8</v>
      </c>
      <c r="E29" s="39">
        <v>2199.77</v>
      </c>
      <c r="F29" s="45">
        <f t="shared" si="1"/>
        <v>-0.63141601167394779</v>
      </c>
      <c r="G29" s="41">
        <v>120</v>
      </c>
      <c r="H29" s="39">
        <v>7</v>
      </c>
      <c r="I29" s="39">
        <f t="shared" si="2"/>
        <v>17.142857142857142</v>
      </c>
      <c r="J29" s="39">
        <v>2</v>
      </c>
      <c r="K29" s="39">
        <v>4</v>
      </c>
      <c r="L29" s="41">
        <v>44106</v>
      </c>
      <c r="M29" s="41">
        <v>6846</v>
      </c>
      <c r="N29" s="37">
        <v>44785</v>
      </c>
      <c r="O29" s="36" t="s">
        <v>43</v>
      </c>
      <c r="P29" s="72"/>
      <c r="Q29" s="54"/>
      <c r="R29" s="32"/>
      <c r="S29" s="55"/>
      <c r="T29" s="55"/>
      <c r="U29" s="55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9</v>
      </c>
      <c r="C30" s="28" t="s">
        <v>682</v>
      </c>
      <c r="D30" s="41">
        <v>768.4</v>
      </c>
      <c r="E30" s="39">
        <v>2227.87</v>
      </c>
      <c r="F30" s="45">
        <f t="shared" si="1"/>
        <v>-0.65509657206210414</v>
      </c>
      <c r="G30" s="41">
        <v>110</v>
      </c>
      <c r="H30" s="39">
        <v>9</v>
      </c>
      <c r="I30" s="39">
        <f t="shared" si="2"/>
        <v>12.222222222222221</v>
      </c>
      <c r="J30" s="39">
        <v>4</v>
      </c>
      <c r="K30" s="39">
        <v>3</v>
      </c>
      <c r="L30" s="41">
        <v>18688</v>
      </c>
      <c r="M30" s="41">
        <v>3190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17</v>
      </c>
      <c r="C31" s="28" t="s">
        <v>626</v>
      </c>
      <c r="D31" s="41">
        <v>718</v>
      </c>
      <c r="E31" s="39">
        <v>751.78</v>
      </c>
      <c r="F31" s="45">
        <f t="shared" si="1"/>
        <v>-4.4933358163292421E-2</v>
      </c>
      <c r="G31" s="41">
        <v>238</v>
      </c>
      <c r="H31" s="39">
        <v>10</v>
      </c>
      <c r="I31" s="39">
        <f t="shared" si="2"/>
        <v>23.8</v>
      </c>
      <c r="J31" s="39">
        <v>3</v>
      </c>
      <c r="K31" s="39">
        <v>11</v>
      </c>
      <c r="L31" s="41">
        <v>243966.6</v>
      </c>
      <c r="M31" s="41">
        <v>37754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59">
        <v>12</v>
      </c>
      <c r="C32" s="28" t="s">
        <v>633</v>
      </c>
      <c r="D32" s="41">
        <v>637.35</v>
      </c>
      <c r="E32" s="39">
        <v>1611.59</v>
      </c>
      <c r="F32" s="45">
        <f t="shared" si="1"/>
        <v>-0.6045210009990134</v>
      </c>
      <c r="G32" s="41">
        <v>106</v>
      </c>
      <c r="H32" s="39">
        <v>6</v>
      </c>
      <c r="I32" s="39">
        <f t="shared" si="2"/>
        <v>17.666666666666668</v>
      </c>
      <c r="J32" s="39">
        <v>2</v>
      </c>
      <c r="K32" s="39">
        <v>9</v>
      </c>
      <c r="L32" s="41">
        <v>370781</v>
      </c>
      <c r="M32" s="41">
        <v>52547</v>
      </c>
      <c r="N32" s="37">
        <v>44750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  <c r="AA32" s="7"/>
      <c r="AB32" s="32"/>
    </row>
    <row r="33" spans="1:29" ht="25.35" customHeight="1">
      <c r="A33" s="35">
        <v>19</v>
      </c>
      <c r="B33" s="35">
        <v>18</v>
      </c>
      <c r="C33" s="28" t="s">
        <v>623</v>
      </c>
      <c r="D33" s="41">
        <v>591.79999999999995</v>
      </c>
      <c r="E33" s="41">
        <v>739.65</v>
      </c>
      <c r="F33" s="45">
        <f t="shared" si="1"/>
        <v>-0.19989184073548302</v>
      </c>
      <c r="G33" s="41">
        <v>80</v>
      </c>
      <c r="H33" s="39">
        <v>3</v>
      </c>
      <c r="I33" s="39">
        <f t="shared" si="2"/>
        <v>26.666666666666668</v>
      </c>
      <c r="J33" s="39">
        <v>1</v>
      </c>
      <c r="K33" s="39">
        <v>11</v>
      </c>
      <c r="L33" s="41">
        <v>311876.37</v>
      </c>
      <c r="M33" s="41">
        <v>48455</v>
      </c>
      <c r="N33" s="37">
        <v>44736</v>
      </c>
      <c r="O33" s="36" t="s">
        <v>624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9" ht="25.35" customHeight="1">
      <c r="A34" s="35">
        <v>20</v>
      </c>
      <c r="B34" s="66">
        <v>16</v>
      </c>
      <c r="C34" s="28" t="s">
        <v>66</v>
      </c>
      <c r="D34" s="41">
        <v>160</v>
      </c>
      <c r="E34" s="39">
        <v>891</v>
      </c>
      <c r="F34" s="45">
        <f t="shared" si="1"/>
        <v>-0.8204264870931538</v>
      </c>
      <c r="G34" s="41">
        <v>34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19068</v>
      </c>
      <c r="M34" s="41">
        <v>3239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7"/>
      <c r="V34" s="32"/>
      <c r="W34" s="32"/>
      <c r="X34" s="32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137349.91999999998</v>
      </c>
      <c r="E35" s="34">
        <v>126737.59999999998</v>
      </c>
      <c r="F35" s="65">
        <f t="shared" si="1"/>
        <v>8.3734582318112455E-2</v>
      </c>
      <c r="G35" s="34">
        <f>SUM(G23:G34)</f>
        <v>21861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9" ht="25.35" customHeight="1">
      <c r="A37" s="35">
        <v>21</v>
      </c>
      <c r="B37" s="64">
        <v>23</v>
      </c>
      <c r="C37" s="28" t="s">
        <v>565</v>
      </c>
      <c r="D37" s="41">
        <v>115.2</v>
      </c>
      <c r="E37" s="39">
        <v>105.6</v>
      </c>
      <c r="F37" s="45">
        <f>(D37-E37)/E37</f>
        <v>9.0909090909090995E-2</v>
      </c>
      <c r="G37" s="41">
        <v>32</v>
      </c>
      <c r="H37" s="39">
        <v>3</v>
      </c>
      <c r="I37" s="39">
        <f>G37/H37</f>
        <v>10.666666666666666</v>
      </c>
      <c r="J37" s="39">
        <v>2</v>
      </c>
      <c r="K37" s="39" t="s">
        <v>36</v>
      </c>
      <c r="L37" s="41">
        <v>27056.68</v>
      </c>
      <c r="M37" s="41">
        <v>4675</v>
      </c>
      <c r="N37" s="37">
        <v>44680</v>
      </c>
      <c r="O37" s="36" t="s">
        <v>68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19</v>
      </c>
      <c r="C38" s="28" t="s">
        <v>673</v>
      </c>
      <c r="D38" s="41">
        <v>81</v>
      </c>
      <c r="E38" s="39">
        <v>388.4</v>
      </c>
      <c r="F38" s="45">
        <f>(D38-E38)/E38</f>
        <v>-0.79145211122554071</v>
      </c>
      <c r="G38" s="41">
        <v>17</v>
      </c>
      <c r="H38" s="39">
        <v>5</v>
      </c>
      <c r="I38" s="39">
        <f>G38/H38</f>
        <v>3.4</v>
      </c>
      <c r="J38" s="39">
        <v>2</v>
      </c>
      <c r="K38" s="39">
        <v>3</v>
      </c>
      <c r="L38" s="41">
        <v>5065.0200000000004</v>
      </c>
      <c r="M38" s="41">
        <v>921</v>
      </c>
      <c r="N38" s="37">
        <v>44792</v>
      </c>
      <c r="O38" s="36" t="s">
        <v>674</v>
      </c>
      <c r="P38" s="33"/>
      <c r="Q38" s="54"/>
      <c r="R38" s="54"/>
      <c r="S38" s="72"/>
      <c r="T38" s="54"/>
      <c r="V38" s="55"/>
      <c r="W38" s="56"/>
      <c r="X38" s="56"/>
      <c r="Y38" s="26"/>
      <c r="Z38" s="55"/>
      <c r="AA38" s="7"/>
      <c r="AB38" s="32"/>
      <c r="AC38" s="32"/>
    </row>
    <row r="39" spans="1:29" ht="25.35" customHeight="1">
      <c r="A39" s="35">
        <v>23</v>
      </c>
      <c r="B39" s="35">
        <v>22</v>
      </c>
      <c r="C39" s="28" t="s">
        <v>679</v>
      </c>
      <c r="D39" s="41">
        <v>44</v>
      </c>
      <c r="E39" s="39">
        <v>113</v>
      </c>
      <c r="F39" s="45">
        <f>(D39-E39)/E39</f>
        <v>-0.61061946902654862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3</v>
      </c>
      <c r="L39" s="41">
        <v>1461.9</v>
      </c>
      <c r="M39" s="41">
        <v>290</v>
      </c>
      <c r="N39" s="37">
        <v>44792</v>
      </c>
      <c r="O39" s="36" t="s">
        <v>81</v>
      </c>
      <c r="P39" s="33"/>
      <c r="Q39" s="54"/>
      <c r="R39" s="54"/>
      <c r="S39" s="72"/>
      <c r="T39" s="54"/>
      <c r="V39" s="55"/>
      <c r="W39" s="55"/>
      <c r="X39" s="7"/>
      <c r="Y39" s="56"/>
      <c r="Z39" s="32"/>
      <c r="AA39" s="32"/>
      <c r="AB39" s="56"/>
      <c r="AC39" s="32"/>
    </row>
    <row r="40" spans="1:29" ht="25.35" customHeight="1">
      <c r="A40" s="14"/>
      <c r="B40" s="14"/>
      <c r="C40" s="27" t="s">
        <v>195</v>
      </c>
      <c r="D40" s="34">
        <f>SUM(D35:D39)</f>
        <v>137590.12</v>
      </c>
      <c r="E40" s="34">
        <v>127527.58999999998</v>
      </c>
      <c r="F40" s="65">
        <f>(D40-E40)/E40</f>
        <v>7.890472955695324E-2</v>
      </c>
      <c r="G40" s="34">
        <f>SUM(G35:G39)</f>
        <v>21920</v>
      </c>
      <c r="H40" s="34"/>
      <c r="I40" s="16"/>
      <c r="J40" s="15"/>
      <c r="K40" s="17"/>
      <c r="L40" s="18"/>
      <c r="M40" s="22"/>
      <c r="N40" s="19"/>
      <c r="O40" s="46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sheetPr codeName="Sheet21"/>
  <dimension ref="A1:AC78"/>
  <sheetViews>
    <sheetView topLeftCell="A10" zoomScale="60" zoomScaleNormal="60" workbookViewId="0">
      <selection activeCell="C34" sqref="C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22.6640625" style="1" customWidth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3.109375" style="1" customWidth="1"/>
    <col min="24" max="24" width="13.6640625" style="1" bestFit="1" customWidth="1"/>
    <col min="25" max="25" width="12.5546875" style="1" bestFit="1" customWidth="1"/>
    <col min="26" max="26" width="14.88671875" style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688</v>
      </c>
      <c r="E6" s="4" t="s">
        <v>675</v>
      </c>
      <c r="F6" s="156"/>
      <c r="G6" s="4" t="s">
        <v>688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26"/>
      <c r="X9" s="32"/>
      <c r="Y9" s="32"/>
      <c r="Z9" s="33"/>
    </row>
    <row r="10" spans="1:28" ht="21.6">
      <c r="A10" s="159"/>
      <c r="B10" s="159"/>
      <c r="C10" s="156"/>
      <c r="D10" s="75" t="s">
        <v>689</v>
      </c>
      <c r="E10" s="75" t="s">
        <v>676</v>
      </c>
      <c r="F10" s="156"/>
      <c r="G10" s="75" t="s">
        <v>689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3"/>
      <c r="X10" s="32"/>
      <c r="Y10" s="32"/>
      <c r="Z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7"/>
      <c r="X11" s="32"/>
      <c r="Y11" s="26"/>
      <c r="Z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7"/>
      <c r="X12" s="55"/>
      <c r="Y12" s="26"/>
      <c r="Z12" s="56"/>
    </row>
    <row r="13" spans="1:28" ht="25.35" customHeight="1">
      <c r="A13" s="35">
        <v>1</v>
      </c>
      <c r="B13" s="35">
        <v>1</v>
      </c>
      <c r="C13" s="28" t="s">
        <v>680</v>
      </c>
      <c r="D13" s="41">
        <v>48105.09</v>
      </c>
      <c r="E13" s="39">
        <v>76129.2</v>
      </c>
      <c r="F13" s="45">
        <f>(D13-E13)/E13</f>
        <v>-0.36811249822669884</v>
      </c>
      <c r="G13" s="41">
        <v>6828</v>
      </c>
      <c r="H13" s="39">
        <v>145</v>
      </c>
      <c r="I13" s="39">
        <f t="shared" ref="I13:I22" si="0">G13/H13</f>
        <v>47.089655172413792</v>
      </c>
      <c r="J13" s="39">
        <v>17</v>
      </c>
      <c r="K13" s="39">
        <v>2</v>
      </c>
      <c r="L13" s="41">
        <v>237321.99</v>
      </c>
      <c r="M13" s="41">
        <v>33531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8" ht="25.35" customHeight="1">
      <c r="A14" s="35">
        <v>2</v>
      </c>
      <c r="B14" s="35" t="s">
        <v>34</v>
      </c>
      <c r="C14" s="28" t="s">
        <v>692</v>
      </c>
      <c r="D14" s="41">
        <v>18235.259999999998</v>
      </c>
      <c r="E14" s="39" t="s">
        <v>36</v>
      </c>
      <c r="F14" s="39" t="s">
        <v>36</v>
      </c>
      <c r="G14" s="41">
        <v>2473</v>
      </c>
      <c r="H14" s="39">
        <v>41</v>
      </c>
      <c r="I14" s="39">
        <f t="shared" si="0"/>
        <v>60.31707317073171</v>
      </c>
      <c r="J14" s="39">
        <v>11</v>
      </c>
      <c r="K14" s="39">
        <v>1</v>
      </c>
      <c r="L14" s="41">
        <v>18235.259999999998</v>
      </c>
      <c r="M14" s="41">
        <v>2473</v>
      </c>
      <c r="N14" s="37">
        <v>44799</v>
      </c>
      <c r="O14" s="36" t="s">
        <v>39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632</v>
      </c>
      <c r="D15" s="41">
        <v>11037.96</v>
      </c>
      <c r="E15" s="39">
        <v>17975.259999999998</v>
      </c>
      <c r="F15" s="45">
        <f>(D15-E15)/E15</f>
        <v>-0.38593600315099752</v>
      </c>
      <c r="G15" s="41">
        <v>2079</v>
      </c>
      <c r="H15" s="39">
        <v>117</v>
      </c>
      <c r="I15" s="39">
        <f t="shared" si="0"/>
        <v>17.76923076923077</v>
      </c>
      <c r="J15" s="39">
        <v>14</v>
      </c>
      <c r="K15" s="39">
        <v>9</v>
      </c>
      <c r="L15" s="41">
        <v>1227071</v>
      </c>
      <c r="M15" s="41">
        <v>226350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10397.17</v>
      </c>
      <c r="E16" s="39">
        <v>13277.88</v>
      </c>
      <c r="F16" s="45">
        <f>(D16-E16)/E16</f>
        <v>-0.21695556820817777</v>
      </c>
      <c r="G16" s="41">
        <v>2115</v>
      </c>
      <c r="H16" s="39">
        <v>81</v>
      </c>
      <c r="I16" s="39">
        <f t="shared" si="0"/>
        <v>26.111111111111111</v>
      </c>
      <c r="J16" s="39">
        <v>10</v>
      </c>
      <c r="K16" s="39">
        <v>5</v>
      </c>
      <c r="L16" s="41">
        <v>167304.23000000001</v>
      </c>
      <c r="M16" s="41">
        <v>36358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684</v>
      </c>
      <c r="D17" s="41">
        <v>10123.77</v>
      </c>
      <c r="E17" s="39" t="s">
        <v>36</v>
      </c>
      <c r="F17" s="39" t="s">
        <v>36</v>
      </c>
      <c r="G17" s="41">
        <v>1391</v>
      </c>
      <c r="H17" s="39">
        <v>87</v>
      </c>
      <c r="I17" s="39">
        <f t="shared" si="0"/>
        <v>15.988505747126437</v>
      </c>
      <c r="J17" s="39">
        <v>10</v>
      </c>
      <c r="K17" s="39">
        <v>1</v>
      </c>
      <c r="L17" s="41">
        <v>11621.71</v>
      </c>
      <c r="M17" s="41">
        <v>1582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658</v>
      </c>
      <c r="D18" s="41">
        <v>6959.07</v>
      </c>
      <c r="E18" s="39">
        <v>12476.69</v>
      </c>
      <c r="F18" s="45">
        <f>(D18-E18)/E18</f>
        <v>-0.44223427848251423</v>
      </c>
      <c r="G18" s="41">
        <v>1016</v>
      </c>
      <c r="H18" s="39">
        <v>45</v>
      </c>
      <c r="I18" s="39">
        <f t="shared" si="0"/>
        <v>22.577777777777779</v>
      </c>
      <c r="J18" s="39">
        <v>9</v>
      </c>
      <c r="K18" s="39">
        <v>4</v>
      </c>
      <c r="L18" s="41">
        <v>126948.93</v>
      </c>
      <c r="M18" s="41">
        <v>17664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685</v>
      </c>
      <c r="D19" s="41">
        <v>3890.03</v>
      </c>
      <c r="E19" s="39" t="s">
        <v>36</v>
      </c>
      <c r="F19" s="39" t="s">
        <v>36</v>
      </c>
      <c r="G19" s="41">
        <v>587</v>
      </c>
      <c r="H19" s="39">
        <v>83</v>
      </c>
      <c r="I19" s="39">
        <f t="shared" si="0"/>
        <v>7.072289156626506</v>
      </c>
      <c r="J19" s="39">
        <v>14</v>
      </c>
      <c r="K19" s="39">
        <v>1</v>
      </c>
      <c r="L19" s="41">
        <v>4127</v>
      </c>
      <c r="M19" s="41">
        <v>622</v>
      </c>
      <c r="N19" s="37">
        <v>44799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681</v>
      </c>
      <c r="D20" s="41">
        <v>3173.84</v>
      </c>
      <c r="E20" s="39">
        <v>5864.77</v>
      </c>
      <c r="F20" s="45">
        <f>(D20-E20)/E20</f>
        <v>-0.4588295875200562</v>
      </c>
      <c r="G20" s="41">
        <v>674</v>
      </c>
      <c r="H20" s="39">
        <v>67</v>
      </c>
      <c r="I20" s="39">
        <f t="shared" si="0"/>
        <v>10.059701492537313</v>
      </c>
      <c r="J20" s="39">
        <v>16</v>
      </c>
      <c r="K20" s="39">
        <v>2</v>
      </c>
      <c r="L20" s="41">
        <v>15565.28</v>
      </c>
      <c r="M20" s="41">
        <v>3510</v>
      </c>
      <c r="N20" s="37">
        <v>44792</v>
      </c>
      <c r="O20" s="36" t="s">
        <v>48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682</v>
      </c>
      <c r="D21" s="41">
        <v>2227.87</v>
      </c>
      <c r="E21" s="39">
        <v>7035.39</v>
      </c>
      <c r="F21" s="45">
        <f>(D21-E21)/E21</f>
        <v>-0.6833338308181921</v>
      </c>
      <c r="G21" s="41">
        <v>344</v>
      </c>
      <c r="H21" s="39">
        <v>33</v>
      </c>
      <c r="I21" s="39">
        <f t="shared" si="0"/>
        <v>10.424242424242424</v>
      </c>
      <c r="J21" s="39">
        <v>10</v>
      </c>
      <c r="K21" s="39">
        <v>2</v>
      </c>
      <c r="L21" s="41">
        <v>14596</v>
      </c>
      <c r="M21" s="41">
        <v>2319</v>
      </c>
      <c r="N21" s="37">
        <v>44792</v>
      </c>
      <c r="O21" s="36" t="s">
        <v>50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5</v>
      </c>
      <c r="C22" s="28" t="s">
        <v>670</v>
      </c>
      <c r="D22" s="41">
        <v>2199.77</v>
      </c>
      <c r="E22" s="39">
        <v>7255.16</v>
      </c>
      <c r="F22" s="45">
        <f>(D22-E22)/E22</f>
        <v>-0.69679924357285017</v>
      </c>
      <c r="G22" s="41">
        <v>332</v>
      </c>
      <c r="H22" s="39">
        <v>21</v>
      </c>
      <c r="I22" s="39">
        <f t="shared" si="0"/>
        <v>15.80952380952381</v>
      </c>
      <c r="J22" s="39">
        <v>8</v>
      </c>
      <c r="K22" s="39">
        <v>3</v>
      </c>
      <c r="L22" s="41">
        <v>40232</v>
      </c>
      <c r="M22" s="41">
        <v>6051</v>
      </c>
      <c r="N22" s="37">
        <v>44785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116349.83</v>
      </c>
      <c r="E23" s="34">
        <v>151168.53999999998</v>
      </c>
      <c r="F23" s="65">
        <f>(D23-E23)/E23</f>
        <v>-0.23033039811061204</v>
      </c>
      <c r="G23" s="34">
        <f t="shared" ref="G23" si="1">SUM(G13:G22)</f>
        <v>17839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2"/>
    </row>
    <row r="25" spans="1:28" ht="25.35" customHeight="1">
      <c r="A25" s="35">
        <v>11</v>
      </c>
      <c r="B25" s="35">
        <v>8</v>
      </c>
      <c r="C25" s="28" t="s">
        <v>655</v>
      </c>
      <c r="D25" s="41">
        <v>1623.47</v>
      </c>
      <c r="E25" s="39">
        <v>4689.96</v>
      </c>
      <c r="F25" s="45">
        <f>(D25-E25)/E25</f>
        <v>-0.65384139736799451</v>
      </c>
      <c r="G25" s="41">
        <v>228</v>
      </c>
      <c r="H25" s="39">
        <v>9</v>
      </c>
      <c r="I25" s="39">
        <f>G25/H25</f>
        <v>25.333333333333332</v>
      </c>
      <c r="J25" s="39">
        <v>3</v>
      </c>
      <c r="K25" s="39">
        <v>5</v>
      </c>
      <c r="L25" s="41">
        <v>92708.24</v>
      </c>
      <c r="M25" s="41">
        <v>13769</v>
      </c>
      <c r="N25" s="37">
        <v>44771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633</v>
      </c>
      <c r="D26" s="41">
        <v>1611.59</v>
      </c>
      <c r="E26" s="39">
        <v>2565.02</v>
      </c>
      <c r="F26" s="45">
        <f>(D26-E26)/E26</f>
        <v>-0.37170470405688849</v>
      </c>
      <c r="G26" s="41">
        <v>242</v>
      </c>
      <c r="H26" s="39">
        <v>11</v>
      </c>
      <c r="I26" s="39">
        <f>G26/H26</f>
        <v>22</v>
      </c>
      <c r="J26" s="39">
        <v>6</v>
      </c>
      <c r="K26" s="39">
        <v>8</v>
      </c>
      <c r="L26" s="41">
        <v>368326</v>
      </c>
      <c r="M26" s="41">
        <v>52086</v>
      </c>
      <c r="N26" s="37">
        <v>44750</v>
      </c>
      <c r="O26" s="36" t="s">
        <v>41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683</v>
      </c>
      <c r="D27" s="41">
        <v>1405.5</v>
      </c>
      <c r="E27" s="39" t="s">
        <v>36</v>
      </c>
      <c r="F27" s="39" t="s">
        <v>36</v>
      </c>
      <c r="G27" s="41">
        <v>350</v>
      </c>
      <c r="H27" s="39">
        <v>20</v>
      </c>
      <c r="I27" s="39">
        <f>G27/H27</f>
        <v>17.5</v>
      </c>
      <c r="J27" s="39">
        <v>8</v>
      </c>
      <c r="K27" s="39">
        <v>1</v>
      </c>
      <c r="L27" s="41">
        <v>1405.5</v>
      </c>
      <c r="M27" s="41">
        <v>350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55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10</v>
      </c>
      <c r="C28" s="28" t="s">
        <v>597</v>
      </c>
      <c r="D28" s="41">
        <v>1377.29</v>
      </c>
      <c r="E28" s="39">
        <v>2915.27</v>
      </c>
      <c r="F28" s="45">
        <f>(D28-E28)/E28</f>
        <v>-0.52756005447179855</v>
      </c>
      <c r="G28" s="41">
        <v>209</v>
      </c>
      <c r="H28" s="39">
        <v>13</v>
      </c>
      <c r="I28" s="39">
        <f>G28/H28</f>
        <v>16.076923076923077</v>
      </c>
      <c r="J28" s="39">
        <v>4</v>
      </c>
      <c r="K28" s="39">
        <v>14</v>
      </c>
      <c r="L28" s="41">
        <v>351550</v>
      </c>
      <c r="M28" s="41">
        <v>52458</v>
      </c>
      <c r="N28" s="37">
        <v>44708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671</v>
      </c>
      <c r="D29" s="41">
        <v>1301.0899999999999</v>
      </c>
      <c r="E29" s="39">
        <v>3548.96</v>
      </c>
      <c r="F29" s="45">
        <f>(D29-E29)/E29</f>
        <v>-0.6333883729317884</v>
      </c>
      <c r="G29" s="41">
        <v>292</v>
      </c>
      <c r="H29" s="39">
        <v>32</v>
      </c>
      <c r="I29" s="39">
        <f>G29/H29</f>
        <v>9.125</v>
      </c>
      <c r="J29" s="39">
        <v>10</v>
      </c>
      <c r="K29" s="39">
        <v>3</v>
      </c>
      <c r="L29" s="41">
        <v>20579</v>
      </c>
      <c r="M29" s="41">
        <v>4630</v>
      </c>
      <c r="N29" s="37">
        <v>44785</v>
      </c>
      <c r="O29" s="36" t="s">
        <v>50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9" t="s">
        <v>36</v>
      </c>
      <c r="C30" s="28" t="s">
        <v>66</v>
      </c>
      <c r="D30" s="41">
        <v>891</v>
      </c>
      <c r="E30" s="39" t="s">
        <v>36</v>
      </c>
      <c r="F30" s="39" t="s">
        <v>36</v>
      </c>
      <c r="G30" s="41">
        <v>263</v>
      </c>
      <c r="H30" s="39" t="s">
        <v>36</v>
      </c>
      <c r="I30" s="39" t="s">
        <v>36</v>
      </c>
      <c r="J30" s="39">
        <v>2</v>
      </c>
      <c r="K30" s="39" t="s">
        <v>36</v>
      </c>
      <c r="L30" s="41">
        <v>18848</v>
      </c>
      <c r="M30" s="41">
        <v>3190</v>
      </c>
      <c r="N30" s="37">
        <v>44603</v>
      </c>
      <c r="O30" s="36" t="s">
        <v>65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  <c r="AA30" s="7"/>
      <c r="AB30" s="32"/>
    </row>
    <row r="31" spans="1:28" ht="25.35" customHeight="1">
      <c r="A31" s="35">
        <v>17</v>
      </c>
      <c r="B31" s="59">
        <v>13</v>
      </c>
      <c r="C31" s="28" t="s">
        <v>626</v>
      </c>
      <c r="D31" s="41">
        <v>751.78</v>
      </c>
      <c r="E31" s="39">
        <v>2355.3000000000002</v>
      </c>
      <c r="F31" s="45">
        <f>(D31-E31)/E31</f>
        <v>-0.68081348448180701</v>
      </c>
      <c r="G31" s="41">
        <v>123</v>
      </c>
      <c r="H31" s="39">
        <v>10</v>
      </c>
      <c r="I31" s="39">
        <f>G31/H31</f>
        <v>12.3</v>
      </c>
      <c r="J31" s="39">
        <v>5</v>
      </c>
      <c r="K31" s="39">
        <v>10</v>
      </c>
      <c r="L31" s="41">
        <v>241486.23</v>
      </c>
      <c r="M31" s="41">
        <v>37131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623</v>
      </c>
      <c r="D32" s="41">
        <v>739.65</v>
      </c>
      <c r="E32" s="39">
        <v>1765.61</v>
      </c>
      <c r="F32" s="45">
        <f>(D32-E32)/E32</f>
        <v>-0.58107962687116643</v>
      </c>
      <c r="G32" s="41">
        <v>111</v>
      </c>
      <c r="H32" s="39">
        <v>3</v>
      </c>
      <c r="I32" s="39">
        <f>G32/H32</f>
        <v>37</v>
      </c>
      <c r="J32" s="39">
        <v>2</v>
      </c>
      <c r="K32" s="39">
        <v>10</v>
      </c>
      <c r="L32" s="41">
        <v>310983.96999999997</v>
      </c>
      <c r="M32" s="41">
        <v>48315</v>
      </c>
      <c r="N32" s="37">
        <v>44736</v>
      </c>
      <c r="O32" s="36" t="s">
        <v>624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673</v>
      </c>
      <c r="D33" s="41">
        <v>388.4</v>
      </c>
      <c r="E33" s="39">
        <v>2478.6</v>
      </c>
      <c r="F33" s="45">
        <f>(D33-E33)/E33</f>
        <v>-0.84329863632695867</v>
      </c>
      <c r="G33" s="41">
        <v>77</v>
      </c>
      <c r="H33" s="39">
        <v>15</v>
      </c>
      <c r="I33" s="39">
        <f>G33/H33</f>
        <v>5.1333333333333337</v>
      </c>
      <c r="J33" s="39">
        <v>10</v>
      </c>
      <c r="K33" s="39">
        <v>2</v>
      </c>
      <c r="L33" s="41">
        <v>4585.5199999999995</v>
      </c>
      <c r="M33" s="41">
        <v>796</v>
      </c>
      <c r="N33" s="37">
        <v>44792</v>
      </c>
      <c r="O33" s="36" t="s">
        <v>674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9" ht="25.35" customHeight="1">
      <c r="A34" s="35">
        <v>20</v>
      </c>
      <c r="B34" s="66">
        <v>20</v>
      </c>
      <c r="C34" s="28" t="s">
        <v>596</v>
      </c>
      <c r="D34" s="41">
        <v>298</v>
      </c>
      <c r="E34" s="39">
        <v>72.5</v>
      </c>
      <c r="F34" s="45">
        <f>(D34-E34)/E34</f>
        <v>3.1103448275862071</v>
      </c>
      <c r="G34" s="41">
        <v>129</v>
      </c>
      <c r="H34" s="39">
        <v>3</v>
      </c>
      <c r="I34" s="39">
        <f>G34/H34</f>
        <v>43</v>
      </c>
      <c r="J34" s="39">
        <v>1</v>
      </c>
      <c r="K34" s="39" t="s">
        <v>36</v>
      </c>
      <c r="L34" s="41">
        <v>37444.32</v>
      </c>
      <c r="M34" s="41">
        <v>9618</v>
      </c>
      <c r="N34" s="37">
        <v>44708</v>
      </c>
      <c r="O34" s="36" t="s">
        <v>68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</row>
    <row r="35" spans="1:29" ht="25.35" customHeight="1">
      <c r="A35" s="14"/>
      <c r="B35" s="14"/>
      <c r="C35" s="27" t="s">
        <v>69</v>
      </c>
      <c r="D35" s="34">
        <f>SUM(D23:D34)</f>
        <v>126737.59999999998</v>
      </c>
      <c r="E35" s="34">
        <v>163337.11999999994</v>
      </c>
      <c r="F35" s="65">
        <f>(D35-E35)/E35</f>
        <v>-0.22407349903071619</v>
      </c>
      <c r="G35" s="34">
        <f t="shared" ref="G35" si="2">SUM(G23:G34)</f>
        <v>19863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2"/>
    </row>
    <row r="37" spans="1:29" ht="25.35" customHeight="1">
      <c r="A37" s="35">
        <v>21</v>
      </c>
      <c r="B37" s="35">
        <v>15</v>
      </c>
      <c r="C37" s="28" t="s">
        <v>659</v>
      </c>
      <c r="D37" s="41">
        <v>222.39</v>
      </c>
      <c r="E37" s="39">
        <v>949.05</v>
      </c>
      <c r="F37" s="45">
        <f>(D37-E37)/E37</f>
        <v>-0.76567093409198672</v>
      </c>
      <c r="G37" s="41">
        <v>49</v>
      </c>
      <c r="H37" s="39">
        <v>8</v>
      </c>
      <c r="I37" s="39">
        <f>G37/H37</f>
        <v>6.125</v>
      </c>
      <c r="J37" s="39">
        <v>3</v>
      </c>
      <c r="K37" s="39">
        <v>4</v>
      </c>
      <c r="L37" s="41">
        <v>14800.26</v>
      </c>
      <c r="M37" s="41">
        <v>3287</v>
      </c>
      <c r="N37" s="37">
        <v>44778</v>
      </c>
      <c r="O37" s="36" t="s">
        <v>660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17</v>
      </c>
      <c r="C38" s="28" t="s">
        <v>679</v>
      </c>
      <c r="D38" s="41">
        <v>113</v>
      </c>
      <c r="E38" s="39">
        <v>708</v>
      </c>
      <c r="F38" s="45">
        <f>(D38-E38)/E38</f>
        <v>-0.84039548022598876</v>
      </c>
      <c r="G38" s="41">
        <v>27</v>
      </c>
      <c r="H38" s="39">
        <v>2</v>
      </c>
      <c r="I38" s="39">
        <f>G38/H38</f>
        <v>13.5</v>
      </c>
      <c r="J38" s="39">
        <v>2</v>
      </c>
      <c r="K38" s="39">
        <v>2</v>
      </c>
      <c r="L38" s="41">
        <v>1337.5</v>
      </c>
      <c r="M38" s="41">
        <v>264</v>
      </c>
      <c r="N38" s="37">
        <v>44792</v>
      </c>
      <c r="O38" s="36" t="s">
        <v>81</v>
      </c>
      <c r="P38" s="33"/>
      <c r="Q38" s="54"/>
      <c r="R38" s="54"/>
      <c r="S38" s="72"/>
      <c r="T38" s="54"/>
      <c r="V38" s="55"/>
      <c r="W38" s="56"/>
      <c r="X38" s="56"/>
      <c r="Y38" s="55"/>
      <c r="Z38" s="26"/>
      <c r="AA38" s="7"/>
      <c r="AB38" s="32"/>
      <c r="AC38" s="32"/>
    </row>
    <row r="39" spans="1:29" ht="25.35" customHeight="1">
      <c r="A39" s="35">
        <v>23</v>
      </c>
      <c r="B39" s="64">
        <v>19</v>
      </c>
      <c r="C39" s="28" t="s">
        <v>565</v>
      </c>
      <c r="D39" s="41">
        <v>105.6</v>
      </c>
      <c r="E39" s="39">
        <v>136</v>
      </c>
      <c r="F39" s="45">
        <f>(D39-E39)/E39</f>
        <v>-0.22352941176470592</v>
      </c>
      <c r="G39" s="41">
        <v>26</v>
      </c>
      <c r="H39" s="39">
        <v>3</v>
      </c>
      <c r="I39" s="39">
        <f>G39/H39</f>
        <v>8.6666666666666661</v>
      </c>
      <c r="J39" s="39">
        <v>1</v>
      </c>
      <c r="K39" s="39" t="s">
        <v>36</v>
      </c>
      <c r="L39" s="41">
        <v>26852.68</v>
      </c>
      <c r="M39" s="41">
        <v>4625</v>
      </c>
      <c r="N39" s="37">
        <v>44680</v>
      </c>
      <c r="O39" s="36" t="s">
        <v>68</v>
      </c>
      <c r="P39" s="33"/>
      <c r="Q39" s="54"/>
      <c r="R39" s="54"/>
      <c r="S39" s="72"/>
      <c r="T39" s="54"/>
      <c r="V39" s="55"/>
      <c r="W39" s="55"/>
      <c r="X39" s="7"/>
      <c r="Y39" s="32"/>
      <c r="Z39" s="56"/>
      <c r="AA39" s="32"/>
      <c r="AB39" s="56"/>
      <c r="AC39" s="32"/>
    </row>
    <row r="40" spans="1:29" ht="25.35" customHeight="1">
      <c r="A40" s="35">
        <v>24</v>
      </c>
      <c r="B40" s="35">
        <v>22</v>
      </c>
      <c r="C40" s="28" t="s">
        <v>647</v>
      </c>
      <c r="D40" s="41">
        <v>101</v>
      </c>
      <c r="E40" s="39">
        <v>62</v>
      </c>
      <c r="F40" s="45">
        <f>(D40-E40)/E40</f>
        <v>0.62903225806451613</v>
      </c>
      <c r="G40" s="41">
        <v>17</v>
      </c>
      <c r="H40" s="39" t="s">
        <v>36</v>
      </c>
      <c r="I40" s="39" t="s">
        <v>36</v>
      </c>
      <c r="J40" s="39">
        <v>1</v>
      </c>
      <c r="K40" s="39">
        <v>6</v>
      </c>
      <c r="L40" s="41">
        <v>8832</v>
      </c>
      <c r="M40" s="41">
        <v>1569</v>
      </c>
      <c r="N40" s="37">
        <v>44764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35">
        <v>25</v>
      </c>
      <c r="B41" s="39" t="s">
        <v>36</v>
      </c>
      <c r="C41" s="28" t="s">
        <v>381</v>
      </c>
      <c r="D41" s="41">
        <v>72.5</v>
      </c>
      <c r="E41" s="39" t="s">
        <v>36</v>
      </c>
      <c r="F41" s="39" t="s">
        <v>36</v>
      </c>
      <c r="G41" s="41">
        <v>29</v>
      </c>
      <c r="H41" s="39">
        <v>2</v>
      </c>
      <c r="I41" s="39">
        <f>G41/H41</f>
        <v>14.5</v>
      </c>
      <c r="J41" s="39">
        <v>1</v>
      </c>
      <c r="K41" s="39" t="s">
        <v>36</v>
      </c>
      <c r="L41" s="41">
        <v>27570.04</v>
      </c>
      <c r="M41" s="41">
        <v>6831</v>
      </c>
      <c r="N41" s="37">
        <v>44414</v>
      </c>
      <c r="O41" s="36" t="s">
        <v>48</v>
      </c>
      <c r="P41" s="72"/>
      <c r="Q41" s="54"/>
      <c r="R41" s="32"/>
      <c r="S41" s="55"/>
      <c r="T41" s="55"/>
      <c r="U41" s="7"/>
      <c r="V41" s="32"/>
      <c r="W41" s="32"/>
      <c r="X41" s="32"/>
      <c r="Y41" s="56"/>
      <c r="Z41" s="56"/>
    </row>
    <row r="42" spans="1:29" ht="25.35" customHeight="1">
      <c r="A42" s="35">
        <v>26</v>
      </c>
      <c r="B42" s="42" t="s">
        <v>36</v>
      </c>
      <c r="C42" s="28" t="s">
        <v>99</v>
      </c>
      <c r="D42" s="41">
        <v>70</v>
      </c>
      <c r="E42" s="39" t="s">
        <v>36</v>
      </c>
      <c r="F42" s="39" t="s">
        <v>36</v>
      </c>
      <c r="G42" s="41">
        <v>28</v>
      </c>
      <c r="H42" s="39">
        <v>2</v>
      </c>
      <c r="I42" s="39">
        <f>G42/H42</f>
        <v>14</v>
      </c>
      <c r="J42" s="39">
        <v>1</v>
      </c>
      <c r="K42" s="39" t="s">
        <v>36</v>
      </c>
      <c r="L42" s="41">
        <v>37352</v>
      </c>
      <c r="M42" s="41">
        <v>7524</v>
      </c>
      <c r="N42" s="37">
        <v>44589</v>
      </c>
      <c r="O42" s="36" t="s">
        <v>50</v>
      </c>
      <c r="P42" s="33"/>
      <c r="Q42" s="54"/>
      <c r="R42" s="54"/>
      <c r="S42" s="72"/>
      <c r="T42" s="54"/>
      <c r="U42" s="32"/>
      <c r="V42" s="55"/>
      <c r="W42" s="55"/>
      <c r="X42" s="32"/>
      <c r="Y42" s="7"/>
      <c r="Z42" s="32"/>
      <c r="AA42" s="32"/>
      <c r="AB42" s="56"/>
      <c r="AC42" s="56"/>
    </row>
    <row r="43" spans="1:29" ht="25.35" customHeight="1">
      <c r="A43" s="35">
        <v>27</v>
      </c>
      <c r="B43" s="64">
        <v>23</v>
      </c>
      <c r="C43" s="28" t="s">
        <v>292</v>
      </c>
      <c r="D43" s="41">
        <v>67.5</v>
      </c>
      <c r="E43" s="39">
        <v>57.5</v>
      </c>
      <c r="F43" s="45">
        <f>(D43-E43)/E43</f>
        <v>0.17391304347826086</v>
      </c>
      <c r="G43" s="41">
        <v>27</v>
      </c>
      <c r="H43" s="39">
        <v>3</v>
      </c>
      <c r="I43" s="39">
        <f>G43/H43</f>
        <v>9</v>
      </c>
      <c r="J43" s="39">
        <v>1</v>
      </c>
      <c r="K43" s="39" t="s">
        <v>36</v>
      </c>
      <c r="L43" s="41">
        <v>47530.65</v>
      </c>
      <c r="M43" s="41">
        <v>10448</v>
      </c>
      <c r="N43" s="37">
        <v>44470</v>
      </c>
      <c r="O43" s="36" t="s">
        <v>48</v>
      </c>
      <c r="P43" s="54"/>
      <c r="Q43" s="54"/>
      <c r="R43" s="32"/>
      <c r="S43" s="55"/>
      <c r="T43" s="55"/>
      <c r="U43" s="32"/>
      <c r="V43" s="32"/>
      <c r="W43" s="32"/>
      <c r="X43" s="7"/>
      <c r="Y43" s="56"/>
      <c r="Z43" s="56"/>
    </row>
    <row r="44" spans="1:29" ht="25.35" customHeight="1">
      <c r="A44" s="35">
        <v>28</v>
      </c>
      <c r="B44" s="64">
        <v>25</v>
      </c>
      <c r="C44" s="28" t="s">
        <v>96</v>
      </c>
      <c r="D44" s="41">
        <v>20</v>
      </c>
      <c r="E44" s="39">
        <v>17.5</v>
      </c>
      <c r="F44" s="45">
        <f>(D44-E44)/E44</f>
        <v>0.14285714285714285</v>
      </c>
      <c r="G44" s="41">
        <v>8</v>
      </c>
      <c r="H44" s="39">
        <v>2</v>
      </c>
      <c r="I44" s="39">
        <f>G44/H44</f>
        <v>4</v>
      </c>
      <c r="J44" s="39">
        <v>1</v>
      </c>
      <c r="K44" s="39" t="s">
        <v>36</v>
      </c>
      <c r="L44" s="41">
        <v>100581.27</v>
      </c>
      <c r="M44" s="41">
        <v>21021</v>
      </c>
      <c r="N44" s="37">
        <v>44603</v>
      </c>
      <c r="O44" s="36" t="s">
        <v>48</v>
      </c>
      <c r="P44" s="54"/>
      <c r="Q44" s="54"/>
      <c r="R44" s="32"/>
      <c r="S44" s="55"/>
      <c r="T44" s="55"/>
      <c r="U44" s="32"/>
      <c r="V44" s="32"/>
      <c r="W44" s="32"/>
      <c r="X44" s="7"/>
      <c r="Y44" s="56"/>
      <c r="Z44" s="56"/>
    </row>
    <row r="45" spans="1:29" ht="25.35" customHeight="1">
      <c r="A45" s="35">
        <v>29</v>
      </c>
      <c r="B45" s="42" t="s">
        <v>36</v>
      </c>
      <c r="C45" s="28" t="s">
        <v>63</v>
      </c>
      <c r="D45" s="41">
        <v>18</v>
      </c>
      <c r="E45" s="39" t="s">
        <v>36</v>
      </c>
      <c r="F45" s="39" t="s">
        <v>36</v>
      </c>
      <c r="G45" s="41">
        <v>6</v>
      </c>
      <c r="H45" s="39">
        <v>1</v>
      </c>
      <c r="I45" s="39">
        <f>G45/H45</f>
        <v>6</v>
      </c>
      <c r="J45" s="39">
        <v>1</v>
      </c>
      <c r="K45" s="39" t="s">
        <v>36</v>
      </c>
      <c r="L45" s="41">
        <v>30622.25</v>
      </c>
      <c r="M45" s="41">
        <v>5036</v>
      </c>
      <c r="N45" s="37">
        <v>44631</v>
      </c>
      <c r="O45" s="36" t="s">
        <v>48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35">
        <v>30</v>
      </c>
      <c r="B46" s="35" t="s">
        <v>34</v>
      </c>
      <c r="C46" s="28" t="s">
        <v>686</v>
      </c>
      <c r="D46" s="41"/>
      <c r="E46" s="39" t="s">
        <v>36</v>
      </c>
      <c r="F46" s="39" t="s">
        <v>36</v>
      </c>
      <c r="G46" s="41"/>
      <c r="H46" s="39"/>
      <c r="I46" s="39"/>
      <c r="J46" s="39"/>
      <c r="K46" s="39">
        <v>1</v>
      </c>
      <c r="L46" s="41"/>
      <c r="M46" s="41"/>
      <c r="N46" s="37">
        <v>44799</v>
      </c>
      <c r="O46" s="36" t="s">
        <v>687</v>
      </c>
      <c r="P46" s="72"/>
      <c r="Q46" s="54"/>
      <c r="R46" s="32"/>
      <c r="S46" s="55"/>
      <c r="T46" s="55"/>
      <c r="U46" s="32"/>
      <c r="V46" s="32"/>
      <c r="W46" s="7"/>
      <c r="X46" s="32"/>
      <c r="Y46" s="56"/>
      <c r="Z46" s="56"/>
    </row>
    <row r="47" spans="1:29" ht="25.35" customHeight="1">
      <c r="A47" s="14"/>
      <c r="B47" s="14"/>
      <c r="C47" s="27" t="s">
        <v>101</v>
      </c>
      <c r="D47" s="34">
        <f>SUM(D35:D46)</f>
        <v>127527.58999999998</v>
      </c>
      <c r="E47" s="34">
        <v>163574.11999999994</v>
      </c>
      <c r="F47" s="65">
        <f t="shared" ref="F47" si="3">(D47-E47)/E47</f>
        <v>-0.22036817315599783</v>
      </c>
      <c r="G47" s="34">
        <f t="shared" ref="G47" si="4">SUM(G35:G46)</f>
        <v>20080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sheetPr codeName="Sheet22"/>
  <dimension ref="A1:AC73"/>
  <sheetViews>
    <sheetView zoomScale="60" zoomScaleNormal="60" workbookViewId="0">
      <selection activeCell="C34" sqref="C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8.88671875" style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2.5546875" style="1" bestFit="1" customWidth="1"/>
    <col min="24" max="24" width="13.109375" style="1" customWidth="1"/>
    <col min="25" max="25" width="13.6640625" style="1" bestFit="1" customWidth="1"/>
    <col min="26" max="26" width="14.88671875" style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675</v>
      </c>
      <c r="E6" s="4" t="s">
        <v>666</v>
      </c>
      <c r="F6" s="156"/>
      <c r="G6" s="4" t="s">
        <v>675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2"/>
      <c r="X9" s="26"/>
      <c r="Y9" s="32"/>
      <c r="Z9" s="33"/>
    </row>
    <row r="10" spans="1:28" ht="21.6">
      <c r="A10" s="159"/>
      <c r="B10" s="159"/>
      <c r="C10" s="156"/>
      <c r="D10" s="75" t="s">
        <v>676</v>
      </c>
      <c r="E10" s="75" t="s">
        <v>667</v>
      </c>
      <c r="F10" s="156"/>
      <c r="G10" s="75" t="s">
        <v>676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2"/>
      <c r="X10" s="33"/>
      <c r="Y10" s="32"/>
      <c r="Z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680</v>
      </c>
      <c r="D13" s="41">
        <v>76129.2</v>
      </c>
      <c r="E13" s="39" t="s">
        <v>36</v>
      </c>
      <c r="F13" s="39" t="s">
        <v>36</v>
      </c>
      <c r="G13" s="41">
        <v>10430</v>
      </c>
      <c r="H13" s="39">
        <v>161</v>
      </c>
      <c r="I13" s="39">
        <f t="shared" ref="I13:I22" si="0">G13/H13</f>
        <v>64.782608695652172</v>
      </c>
      <c r="J13" s="39">
        <v>19</v>
      </c>
      <c r="K13" s="39">
        <v>1</v>
      </c>
      <c r="L13" s="41">
        <v>121332.82</v>
      </c>
      <c r="M13" s="41">
        <v>16499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632</v>
      </c>
      <c r="D14" s="41">
        <v>17975.259999999998</v>
      </c>
      <c r="E14" s="39">
        <v>17170.5</v>
      </c>
      <c r="F14" s="45">
        <f>(D14-E14)/E14</f>
        <v>4.6868757461925883E-2</v>
      </c>
      <c r="G14" s="41">
        <v>3343</v>
      </c>
      <c r="H14" s="39">
        <v>124</v>
      </c>
      <c r="I14" s="39">
        <f t="shared" si="0"/>
        <v>26.95967741935484</v>
      </c>
      <c r="J14" s="39">
        <v>17</v>
      </c>
      <c r="K14" s="39">
        <v>8</v>
      </c>
      <c r="L14" s="41">
        <v>1201144</v>
      </c>
      <c r="M14" s="41">
        <v>221174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4</v>
      </c>
      <c r="C15" s="28" t="s">
        <v>654</v>
      </c>
      <c r="D15" s="41">
        <v>13277.88</v>
      </c>
      <c r="E15" s="39">
        <v>10784.47</v>
      </c>
      <c r="F15" s="45">
        <f>(D15-E15)/E15</f>
        <v>0.23120375873825974</v>
      </c>
      <c r="G15" s="41">
        <v>2663</v>
      </c>
      <c r="H15" s="39">
        <v>73</v>
      </c>
      <c r="I15" s="39">
        <f t="shared" si="0"/>
        <v>36.479452054794521</v>
      </c>
      <c r="J15" s="39">
        <v>11</v>
      </c>
      <c r="K15" s="39">
        <v>4</v>
      </c>
      <c r="L15" s="41">
        <v>145596.07999999999</v>
      </c>
      <c r="M15" s="41">
        <v>31619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658</v>
      </c>
      <c r="D16" s="41">
        <v>12476.69</v>
      </c>
      <c r="E16" s="39">
        <v>17003.080000000002</v>
      </c>
      <c r="F16" s="45">
        <f>(D16-E16)/E16</f>
        <v>-0.26621000430510239</v>
      </c>
      <c r="G16" s="41">
        <v>1782</v>
      </c>
      <c r="H16" s="39">
        <v>65</v>
      </c>
      <c r="I16" s="39">
        <f t="shared" si="0"/>
        <v>27.415384615384614</v>
      </c>
      <c r="J16" s="39">
        <v>8</v>
      </c>
      <c r="K16" s="39">
        <v>3</v>
      </c>
      <c r="L16" s="41">
        <v>110505.61</v>
      </c>
      <c r="M16" s="41">
        <v>15083</v>
      </c>
      <c r="N16" s="37">
        <v>44778</v>
      </c>
      <c r="O16" s="36" t="s">
        <v>39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670</v>
      </c>
      <c r="D17" s="41">
        <v>7255.16</v>
      </c>
      <c r="E17" s="39">
        <v>13437.56</v>
      </c>
      <c r="F17" s="45">
        <f>(D17-E17)/E17</f>
        <v>-0.46008352706890238</v>
      </c>
      <c r="G17" s="41">
        <v>1034</v>
      </c>
      <c r="H17" s="39">
        <v>57</v>
      </c>
      <c r="I17" s="39">
        <f t="shared" si="0"/>
        <v>18.140350877192983</v>
      </c>
      <c r="J17" s="39">
        <v>12</v>
      </c>
      <c r="K17" s="39">
        <v>2</v>
      </c>
      <c r="L17" s="41">
        <v>32198</v>
      </c>
      <c r="M17" s="41">
        <v>4765</v>
      </c>
      <c r="N17" s="37">
        <v>44785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682</v>
      </c>
      <c r="D18" s="41">
        <v>7035.39</v>
      </c>
      <c r="E18" s="39" t="s">
        <v>36</v>
      </c>
      <c r="F18" s="39" t="s">
        <v>36</v>
      </c>
      <c r="G18" s="41">
        <v>1054</v>
      </c>
      <c r="H18" s="39">
        <v>63</v>
      </c>
      <c r="I18" s="39">
        <f t="shared" si="0"/>
        <v>16.730158730158731</v>
      </c>
      <c r="J18" s="39">
        <v>13</v>
      </c>
      <c r="K18" s="39">
        <v>1</v>
      </c>
      <c r="L18" s="41">
        <v>7035</v>
      </c>
      <c r="M18" s="41">
        <v>1054</v>
      </c>
      <c r="N18" s="37">
        <v>44792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681</v>
      </c>
      <c r="D19" s="41">
        <v>5864.77</v>
      </c>
      <c r="E19" s="39" t="s">
        <v>36</v>
      </c>
      <c r="F19" s="39" t="s">
        <v>36</v>
      </c>
      <c r="G19" s="41">
        <v>1298</v>
      </c>
      <c r="H19" s="39">
        <v>112</v>
      </c>
      <c r="I19" s="39">
        <f t="shared" si="0"/>
        <v>11.589285714285714</v>
      </c>
      <c r="J19" s="39">
        <v>17</v>
      </c>
      <c r="K19" s="39">
        <v>1</v>
      </c>
      <c r="L19" s="41">
        <v>6303.53</v>
      </c>
      <c r="M19" s="41">
        <v>1386</v>
      </c>
      <c r="N19" s="37">
        <v>44792</v>
      </c>
      <c r="O19" s="36" t="s">
        <v>48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655</v>
      </c>
      <c r="D20" s="41">
        <v>4689.96</v>
      </c>
      <c r="E20" s="39">
        <v>7760.22</v>
      </c>
      <c r="F20" s="45">
        <f>(D20-E20)/E20</f>
        <v>-0.39564084523376913</v>
      </c>
      <c r="G20" s="41">
        <v>648</v>
      </c>
      <c r="H20" s="39">
        <v>18</v>
      </c>
      <c r="I20" s="39">
        <f t="shared" si="0"/>
        <v>36</v>
      </c>
      <c r="J20" s="39">
        <v>6</v>
      </c>
      <c r="K20" s="39">
        <v>4</v>
      </c>
      <c r="L20" s="41">
        <v>85580.31</v>
      </c>
      <c r="M20" s="41">
        <v>12748</v>
      </c>
      <c r="N20" s="37">
        <v>44771</v>
      </c>
      <c r="O20" s="36" t="s">
        <v>48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671</v>
      </c>
      <c r="D21" s="41">
        <v>3548.96</v>
      </c>
      <c r="E21" s="39">
        <v>5562.14</v>
      </c>
      <c r="F21" s="45">
        <f>(D21-E21)/E21</f>
        <v>-0.3619434246531012</v>
      </c>
      <c r="G21" s="41">
        <v>759</v>
      </c>
      <c r="H21" s="39">
        <v>69</v>
      </c>
      <c r="I21" s="39">
        <f t="shared" si="0"/>
        <v>11</v>
      </c>
      <c r="J21" s="39">
        <v>14</v>
      </c>
      <c r="K21" s="39">
        <v>2</v>
      </c>
      <c r="L21" s="41">
        <v>15642</v>
      </c>
      <c r="M21" s="41">
        <v>3463</v>
      </c>
      <c r="N21" s="37">
        <v>44785</v>
      </c>
      <c r="O21" s="36" t="s">
        <v>50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9</v>
      </c>
      <c r="C22" s="28" t="s">
        <v>597</v>
      </c>
      <c r="D22" s="41">
        <v>2915.27</v>
      </c>
      <c r="E22" s="39">
        <v>3472.96</v>
      </c>
      <c r="F22" s="45">
        <f>(D22-E22)/E22</f>
        <v>-0.16058059983414724</v>
      </c>
      <c r="G22" s="41">
        <v>411</v>
      </c>
      <c r="H22" s="39">
        <v>22</v>
      </c>
      <c r="I22" s="39">
        <f t="shared" si="0"/>
        <v>18.681818181818183</v>
      </c>
      <c r="J22" s="39">
        <v>4</v>
      </c>
      <c r="K22" s="39">
        <v>13</v>
      </c>
      <c r="L22" s="41">
        <v>347323</v>
      </c>
      <c r="M22" s="41">
        <v>51764</v>
      </c>
      <c r="N22" s="37">
        <v>44708</v>
      </c>
      <c r="O22" s="36" t="s">
        <v>37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151168.53999999998</v>
      </c>
      <c r="E23" s="34">
        <f t="shared" ref="E23:G23" si="1">SUM(E13:E22)</f>
        <v>75190.930000000008</v>
      </c>
      <c r="F23" s="65">
        <f>(D23-E23)/E23</f>
        <v>1.0104624321045099</v>
      </c>
      <c r="G23" s="34">
        <f t="shared" si="1"/>
        <v>23422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59">
        <v>7</v>
      </c>
      <c r="C25" s="28" t="s">
        <v>633</v>
      </c>
      <c r="D25" s="41">
        <v>2565.02</v>
      </c>
      <c r="E25" s="39">
        <v>4595.57</v>
      </c>
      <c r="F25" s="45">
        <f>(D25-E25)/E25</f>
        <v>-0.44184943325855114</v>
      </c>
      <c r="G25" s="41">
        <v>371</v>
      </c>
      <c r="H25" s="39">
        <v>15</v>
      </c>
      <c r="I25" s="39">
        <f t="shared" ref="I25:I34" si="2">G25/H25</f>
        <v>24.733333333333334</v>
      </c>
      <c r="J25" s="39">
        <v>5</v>
      </c>
      <c r="K25" s="39">
        <v>7</v>
      </c>
      <c r="L25" s="41">
        <v>364634</v>
      </c>
      <c r="M25" s="41">
        <v>51503</v>
      </c>
      <c r="N25" s="37">
        <v>44750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7"/>
      <c r="Z25" s="56"/>
      <c r="AA25" s="7"/>
      <c r="AB25" s="32"/>
    </row>
    <row r="26" spans="1:28" ht="25.35" customHeight="1">
      <c r="A26" s="35">
        <v>12</v>
      </c>
      <c r="B26" s="59" t="s">
        <v>34</v>
      </c>
      <c r="C26" s="28" t="s">
        <v>673</v>
      </c>
      <c r="D26" s="41">
        <v>2478.6</v>
      </c>
      <c r="E26" s="39" t="s">
        <v>36</v>
      </c>
      <c r="F26" s="39" t="s">
        <v>36</v>
      </c>
      <c r="G26" s="41">
        <v>428</v>
      </c>
      <c r="H26" s="39">
        <v>56</v>
      </c>
      <c r="I26" s="39">
        <f t="shared" si="2"/>
        <v>7.6428571428571432</v>
      </c>
      <c r="J26" s="39">
        <v>15</v>
      </c>
      <c r="K26" s="39">
        <v>1</v>
      </c>
      <c r="L26" s="41">
        <v>2478.6</v>
      </c>
      <c r="M26" s="41">
        <v>428</v>
      </c>
      <c r="N26" s="37">
        <v>44792</v>
      </c>
      <c r="O26" s="36" t="s">
        <v>674</v>
      </c>
      <c r="P26" s="72"/>
      <c r="Q26" s="54"/>
      <c r="R26" s="32"/>
      <c r="S26" s="55"/>
      <c r="T26" s="55"/>
      <c r="U26" s="7"/>
      <c r="V26" s="32"/>
      <c r="W26" s="56"/>
      <c r="X26" s="32"/>
      <c r="Y26" s="32"/>
      <c r="Z26" s="56"/>
      <c r="AA26" s="7"/>
      <c r="AB26" s="32"/>
    </row>
    <row r="27" spans="1:28" ht="25.35" customHeight="1">
      <c r="A27" s="35">
        <v>13</v>
      </c>
      <c r="B27" s="35">
        <v>10</v>
      </c>
      <c r="C27" s="28" t="s">
        <v>626</v>
      </c>
      <c r="D27" s="41">
        <v>2355.3000000000002</v>
      </c>
      <c r="E27" s="39">
        <v>3037.91</v>
      </c>
      <c r="F27" s="45">
        <f>(D27-E27)/E27</f>
        <v>-0.22469724251212173</v>
      </c>
      <c r="G27" s="41">
        <v>344</v>
      </c>
      <c r="H27" s="39">
        <v>16</v>
      </c>
      <c r="I27" s="39">
        <f t="shared" si="2"/>
        <v>21.5</v>
      </c>
      <c r="J27" s="39">
        <v>5</v>
      </c>
      <c r="K27" s="39">
        <v>9</v>
      </c>
      <c r="L27" s="41">
        <v>239001.37</v>
      </c>
      <c r="M27" s="41">
        <v>36714</v>
      </c>
      <c r="N27" s="37">
        <v>44736</v>
      </c>
      <c r="O27" s="36" t="s">
        <v>45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11</v>
      </c>
      <c r="C28" s="28" t="s">
        <v>623</v>
      </c>
      <c r="D28" s="41">
        <v>1765.61</v>
      </c>
      <c r="E28" s="39">
        <v>2303.85</v>
      </c>
      <c r="F28" s="45">
        <f>(D28-E28)/E28</f>
        <v>-0.23362632115806151</v>
      </c>
      <c r="G28" s="41">
        <v>267</v>
      </c>
      <c r="H28" s="39">
        <v>10</v>
      </c>
      <c r="I28" s="39">
        <f t="shared" si="2"/>
        <v>26.7</v>
      </c>
      <c r="J28" s="39">
        <v>4</v>
      </c>
      <c r="K28" s="39">
        <v>9</v>
      </c>
      <c r="L28" s="41">
        <v>309148.71000000002</v>
      </c>
      <c r="M28" s="41">
        <v>48042</v>
      </c>
      <c r="N28" s="37">
        <v>44736</v>
      </c>
      <c r="O28" s="36" t="s">
        <v>624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8" ht="25.35" customHeight="1">
      <c r="A29" s="35">
        <v>15</v>
      </c>
      <c r="B29" s="59">
        <v>13</v>
      </c>
      <c r="C29" s="28" t="s">
        <v>659</v>
      </c>
      <c r="D29" s="41">
        <v>949.05</v>
      </c>
      <c r="E29" s="39">
        <v>1517.15</v>
      </c>
      <c r="F29" s="45">
        <f>(D29-E29)/E29</f>
        <v>-0.37445209768315596</v>
      </c>
      <c r="G29" s="41">
        <v>202</v>
      </c>
      <c r="H29" s="39">
        <v>18</v>
      </c>
      <c r="I29" s="39">
        <f t="shared" si="2"/>
        <v>11.222222222222221</v>
      </c>
      <c r="J29" s="39">
        <v>3</v>
      </c>
      <c r="K29" s="39">
        <v>3</v>
      </c>
      <c r="L29" s="41">
        <v>13951.67</v>
      </c>
      <c r="M29" s="41">
        <v>3091</v>
      </c>
      <c r="N29" s="37">
        <v>44778</v>
      </c>
      <c r="O29" s="36" t="s">
        <v>660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</row>
    <row r="30" spans="1:28" ht="25.35" customHeight="1">
      <c r="A30" s="35">
        <v>16</v>
      </c>
      <c r="B30" s="35">
        <v>8</v>
      </c>
      <c r="C30" s="28" t="s">
        <v>656</v>
      </c>
      <c r="D30" s="41">
        <v>893</v>
      </c>
      <c r="E30" s="39">
        <v>4341</v>
      </c>
      <c r="F30" s="45">
        <f>(D30-E30)/E30</f>
        <v>-0.7942870306381018</v>
      </c>
      <c r="G30" s="41">
        <v>130</v>
      </c>
      <c r="H30" s="39">
        <v>10</v>
      </c>
      <c r="I30" s="39">
        <f t="shared" si="2"/>
        <v>13</v>
      </c>
      <c r="J30" s="39">
        <v>5</v>
      </c>
      <c r="K30" s="39">
        <v>4</v>
      </c>
      <c r="L30" s="41">
        <v>49836</v>
      </c>
      <c r="M30" s="41">
        <v>7761</v>
      </c>
      <c r="N30" s="37">
        <v>44771</v>
      </c>
      <c r="O30" s="36" t="s">
        <v>657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</row>
    <row r="31" spans="1:28" ht="25.35" customHeight="1">
      <c r="A31" s="35">
        <v>17</v>
      </c>
      <c r="B31" s="59" t="s">
        <v>34</v>
      </c>
      <c r="C31" s="28" t="s">
        <v>679</v>
      </c>
      <c r="D31" s="41">
        <v>708</v>
      </c>
      <c r="E31" s="39" t="s">
        <v>36</v>
      </c>
      <c r="F31" s="39" t="s">
        <v>36</v>
      </c>
      <c r="G31" s="41">
        <v>138</v>
      </c>
      <c r="H31" s="39">
        <v>12</v>
      </c>
      <c r="I31" s="39">
        <f t="shared" si="2"/>
        <v>11.5</v>
      </c>
      <c r="J31" s="39">
        <v>5</v>
      </c>
      <c r="K31" s="39">
        <v>1</v>
      </c>
      <c r="L31" s="41">
        <v>708</v>
      </c>
      <c r="M31" s="41">
        <v>138</v>
      </c>
      <c r="N31" s="37">
        <v>44792</v>
      </c>
      <c r="O31" s="36" t="s">
        <v>81</v>
      </c>
      <c r="P31" s="72"/>
      <c r="Q31" s="54"/>
      <c r="R31" s="32"/>
      <c r="S31" s="55"/>
      <c r="T31" s="55"/>
      <c r="U31" s="7"/>
      <c r="V31" s="32"/>
      <c r="W31" s="56"/>
      <c r="X31" s="32"/>
      <c r="Y31" s="32"/>
      <c r="Z31" s="56"/>
    </row>
    <row r="32" spans="1:28" ht="25.35" customHeight="1">
      <c r="A32" s="35">
        <v>18</v>
      </c>
      <c r="B32" s="42" t="s">
        <v>36</v>
      </c>
      <c r="C32" s="28" t="s">
        <v>653</v>
      </c>
      <c r="D32" s="41">
        <v>245.5</v>
      </c>
      <c r="E32" s="39" t="s">
        <v>36</v>
      </c>
      <c r="F32" s="39" t="s">
        <v>36</v>
      </c>
      <c r="G32" s="41">
        <v>39</v>
      </c>
      <c r="H32" s="39">
        <v>1</v>
      </c>
      <c r="I32" s="39">
        <f t="shared" si="2"/>
        <v>39</v>
      </c>
      <c r="J32" s="39">
        <v>1</v>
      </c>
      <c r="K32" s="39">
        <v>4</v>
      </c>
      <c r="L32" s="41">
        <v>5329.16</v>
      </c>
      <c r="M32" s="41">
        <v>939</v>
      </c>
      <c r="N32" s="37">
        <v>44771</v>
      </c>
      <c r="O32" s="36" t="s">
        <v>68</v>
      </c>
      <c r="P32" s="72"/>
      <c r="Q32" s="56"/>
      <c r="R32" s="32"/>
      <c r="S32" s="55"/>
      <c r="T32" s="55"/>
      <c r="U32" s="32"/>
      <c r="V32" s="32"/>
      <c r="W32" s="56"/>
      <c r="X32" s="7"/>
      <c r="Y32" s="32"/>
      <c r="Z32" s="56"/>
    </row>
    <row r="33" spans="1:29" ht="25.35" customHeight="1">
      <c r="A33" s="35">
        <v>19</v>
      </c>
      <c r="B33" s="64">
        <v>16</v>
      </c>
      <c r="C33" s="28" t="s">
        <v>565</v>
      </c>
      <c r="D33" s="41">
        <v>136</v>
      </c>
      <c r="E33" s="39">
        <v>183</v>
      </c>
      <c r="F33" s="45">
        <f>(D33-E33)/E33</f>
        <v>-0.25683060109289618</v>
      </c>
      <c r="G33" s="41">
        <v>25</v>
      </c>
      <c r="H33" s="39">
        <v>2</v>
      </c>
      <c r="I33" s="39">
        <f t="shared" si="2"/>
        <v>12.5</v>
      </c>
      <c r="J33" s="39">
        <v>1</v>
      </c>
      <c r="K33" s="39" t="s">
        <v>36</v>
      </c>
      <c r="L33" s="41">
        <v>26747.08</v>
      </c>
      <c r="M33" s="41">
        <v>4599</v>
      </c>
      <c r="N33" s="37">
        <v>44680</v>
      </c>
      <c r="O33" s="36" t="s">
        <v>68</v>
      </c>
      <c r="P33" s="54"/>
      <c r="Q33" s="54"/>
      <c r="R33" s="32"/>
      <c r="S33" s="55"/>
      <c r="T33" s="55"/>
      <c r="U33" s="32"/>
      <c r="V33" s="32"/>
      <c r="W33" s="56"/>
      <c r="X33" s="32"/>
      <c r="Y33" s="7"/>
      <c r="Z33" s="56"/>
    </row>
    <row r="34" spans="1:29" ht="25.35" customHeight="1">
      <c r="A34" s="35">
        <v>20</v>
      </c>
      <c r="B34" s="64">
        <v>19</v>
      </c>
      <c r="C34" s="28" t="s">
        <v>596</v>
      </c>
      <c r="D34" s="41">
        <v>72.5</v>
      </c>
      <c r="E34" s="39">
        <v>57.5</v>
      </c>
      <c r="F34" s="45">
        <f>(D34-E34)/E34</f>
        <v>0.2608695652173913</v>
      </c>
      <c r="G34" s="41">
        <v>29</v>
      </c>
      <c r="H34" s="39">
        <v>1</v>
      </c>
      <c r="I34" s="39">
        <f t="shared" si="2"/>
        <v>29</v>
      </c>
      <c r="J34" s="39">
        <v>1</v>
      </c>
      <c r="K34" s="39" t="s">
        <v>36</v>
      </c>
      <c r="L34" s="41">
        <v>36905.82</v>
      </c>
      <c r="M34" s="41">
        <v>9391</v>
      </c>
      <c r="N34" s="37">
        <v>44708</v>
      </c>
      <c r="O34" s="36" t="s">
        <v>68</v>
      </c>
      <c r="P34" s="54"/>
      <c r="Q34" s="54"/>
      <c r="R34" s="32"/>
      <c r="S34" s="55"/>
      <c r="T34" s="55"/>
      <c r="U34" s="32"/>
      <c r="V34" s="32"/>
      <c r="W34" s="56"/>
      <c r="X34" s="32"/>
      <c r="Y34" s="7"/>
      <c r="Z34" s="56"/>
    </row>
    <row r="35" spans="1:29" ht="25.35" customHeight="1">
      <c r="A35" s="14"/>
      <c r="B35" s="14"/>
      <c r="C35" s="27" t="s">
        <v>69</v>
      </c>
      <c r="D35" s="34">
        <f>SUM(D23:D34)</f>
        <v>163337.11999999994</v>
      </c>
      <c r="E35" s="34">
        <f t="shared" ref="E35:G35" si="3">SUM(E23:E34)</f>
        <v>91226.91</v>
      </c>
      <c r="F35" s="65">
        <f>(D35-E35)/E35</f>
        <v>0.79044889276639896</v>
      </c>
      <c r="G35" s="34">
        <f t="shared" si="3"/>
        <v>25395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111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3</v>
      </c>
      <c r="I37" s="39">
        <f>G37/H37</f>
        <v>9.3333333333333339</v>
      </c>
      <c r="J37" s="39">
        <v>1</v>
      </c>
      <c r="K37" s="39" t="s">
        <v>36</v>
      </c>
      <c r="L37" s="41">
        <v>318324</v>
      </c>
      <c r="M37" s="41">
        <v>64840</v>
      </c>
      <c r="N37" s="37">
        <v>44554</v>
      </c>
      <c r="O37" s="36" t="s">
        <v>43</v>
      </c>
      <c r="P37" s="72"/>
      <c r="Q37" s="54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35">
        <v>18</v>
      </c>
      <c r="C38" s="28" t="s">
        <v>647</v>
      </c>
      <c r="D38" s="41">
        <v>62</v>
      </c>
      <c r="E38" s="39">
        <v>69</v>
      </c>
      <c r="F38" s="45">
        <f>(D38-E38)/E38</f>
        <v>-0.10144927536231885</v>
      </c>
      <c r="G38" s="41">
        <v>13</v>
      </c>
      <c r="H38" s="39" t="s">
        <v>36</v>
      </c>
      <c r="I38" s="39" t="s">
        <v>36</v>
      </c>
      <c r="J38" s="39">
        <v>1</v>
      </c>
      <c r="K38" s="39">
        <v>5</v>
      </c>
      <c r="L38" s="41">
        <v>8712</v>
      </c>
      <c r="M38" s="41">
        <v>1542</v>
      </c>
      <c r="N38" s="37">
        <v>44764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</row>
    <row r="39" spans="1:29" ht="25.35" customHeight="1">
      <c r="A39" s="35">
        <v>23</v>
      </c>
      <c r="B39" s="42" t="s">
        <v>36</v>
      </c>
      <c r="C39" s="28" t="s">
        <v>292</v>
      </c>
      <c r="D39" s="41">
        <v>57.5</v>
      </c>
      <c r="E39" s="39" t="s">
        <v>36</v>
      </c>
      <c r="F39" s="39" t="s">
        <v>36</v>
      </c>
      <c r="G39" s="41">
        <v>23</v>
      </c>
      <c r="H39" s="39">
        <v>3</v>
      </c>
      <c r="I39" s="39">
        <f>G39/H39</f>
        <v>7.666666666666667</v>
      </c>
      <c r="J39" s="39">
        <v>1</v>
      </c>
      <c r="K39" s="39" t="s">
        <v>36</v>
      </c>
      <c r="L39" s="41">
        <v>47385.65</v>
      </c>
      <c r="M39" s="41">
        <v>10390</v>
      </c>
      <c r="N39" s="37">
        <v>44470</v>
      </c>
      <c r="O39" s="36" t="s">
        <v>48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</row>
    <row r="40" spans="1:29" ht="25.35" customHeight="1">
      <c r="A40" s="35">
        <v>24</v>
      </c>
      <c r="B40" s="39" t="s">
        <v>36</v>
      </c>
      <c r="C40" s="28" t="s">
        <v>77</v>
      </c>
      <c r="D40" s="41">
        <v>30</v>
      </c>
      <c r="E40" s="39" t="s">
        <v>36</v>
      </c>
      <c r="F40" s="39" t="s">
        <v>36</v>
      </c>
      <c r="G40" s="41">
        <v>12</v>
      </c>
      <c r="H40" s="39">
        <v>2</v>
      </c>
      <c r="I40" s="39">
        <f>G40/H40</f>
        <v>6</v>
      </c>
      <c r="J40" s="39">
        <v>1</v>
      </c>
      <c r="K40" s="39" t="s">
        <v>36</v>
      </c>
      <c r="L40" s="41">
        <v>184264</v>
      </c>
      <c r="M40" s="41">
        <v>36597</v>
      </c>
      <c r="N40" s="37">
        <v>44568</v>
      </c>
      <c r="O40" s="36" t="s">
        <v>37</v>
      </c>
      <c r="P40" s="72"/>
      <c r="Q40" s="54"/>
      <c r="R40" s="32"/>
      <c r="S40" s="55"/>
      <c r="T40" s="55"/>
      <c r="U40" s="32"/>
      <c r="V40" s="32"/>
      <c r="W40" s="56"/>
      <c r="X40" s="32"/>
      <c r="Y40" s="7"/>
      <c r="Z40" s="56"/>
    </row>
    <row r="41" spans="1:29" ht="25.35" customHeight="1">
      <c r="A41" s="35">
        <v>25</v>
      </c>
      <c r="B41" s="42" t="s">
        <v>36</v>
      </c>
      <c r="C41" s="28" t="s">
        <v>96</v>
      </c>
      <c r="D41" s="41">
        <v>17.5</v>
      </c>
      <c r="E41" s="39" t="s">
        <v>36</v>
      </c>
      <c r="F41" s="39" t="s">
        <v>36</v>
      </c>
      <c r="G41" s="41">
        <v>7</v>
      </c>
      <c r="H41" s="39">
        <v>2</v>
      </c>
      <c r="I41" s="39">
        <f>G41/H41</f>
        <v>3.5</v>
      </c>
      <c r="J41" s="39">
        <v>1</v>
      </c>
      <c r="K41" s="39" t="s">
        <v>36</v>
      </c>
      <c r="L41" s="41">
        <v>100471.27</v>
      </c>
      <c r="M41" s="41">
        <v>20977</v>
      </c>
      <c r="N41" s="37">
        <v>44603</v>
      </c>
      <c r="O41" s="36" t="s">
        <v>48</v>
      </c>
      <c r="P41" s="33"/>
      <c r="Q41" s="54"/>
      <c r="R41" s="54"/>
      <c r="S41" s="72"/>
      <c r="T41" s="54"/>
      <c r="U41" s="32"/>
      <c r="V41" s="32"/>
      <c r="W41" s="55"/>
      <c r="X41" s="7"/>
      <c r="Y41" s="55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163574.11999999994</v>
      </c>
      <c r="E42" s="34">
        <f>SUM(E35:E41)</f>
        <v>91295.91</v>
      </c>
      <c r="F42" s="65">
        <f>(D42-E42)/E42</f>
        <v>0.79169165409490883</v>
      </c>
      <c r="G42" s="34">
        <f>SUM(G35:G41)</f>
        <v>25478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sheetPr codeName="Sheet23"/>
  <dimension ref="A1:AC72"/>
  <sheetViews>
    <sheetView zoomScale="60" zoomScaleNormal="60" workbookViewId="0">
      <selection activeCell="C33" sqref="C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8.88671875" style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2.5546875" style="1" bestFit="1" customWidth="1"/>
    <col min="24" max="24" width="13.109375" style="1" customWidth="1"/>
    <col min="25" max="25" width="13.6640625" style="1" bestFit="1" customWidth="1"/>
    <col min="26" max="26" width="14.88671875" style="1" customWidth="1"/>
    <col min="27" max="27" width="11.6640625" style="1" bestFit="1" customWidth="1"/>
    <col min="28" max="16384" width="8.88671875" style="1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666</v>
      </c>
      <c r="E6" s="4" t="s">
        <v>662</v>
      </c>
      <c r="F6" s="156"/>
      <c r="G6" s="4" t="s">
        <v>666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2"/>
      <c r="X9" s="26"/>
      <c r="Y9" s="32"/>
      <c r="Z9" s="33"/>
    </row>
    <row r="10" spans="1:28" ht="21.6">
      <c r="A10" s="159"/>
      <c r="B10" s="159"/>
      <c r="C10" s="156"/>
      <c r="D10" s="75" t="s">
        <v>667</v>
      </c>
      <c r="E10" s="75" t="s">
        <v>663</v>
      </c>
      <c r="F10" s="156"/>
      <c r="G10" s="75" t="s">
        <v>667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2"/>
      <c r="X10" s="33"/>
      <c r="Y10" s="32"/>
      <c r="Z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>
        <v>2</v>
      </c>
      <c r="C13" s="28" t="s">
        <v>632</v>
      </c>
      <c r="D13" s="41">
        <v>17170.5</v>
      </c>
      <c r="E13" s="39">
        <v>30816.21</v>
      </c>
      <c r="F13" s="45">
        <f>(D13-E13)/E13</f>
        <v>-0.44280948241201623</v>
      </c>
      <c r="G13" s="41">
        <v>3073</v>
      </c>
      <c r="H13" s="39">
        <v>148</v>
      </c>
      <c r="I13" s="39">
        <f t="shared" ref="I13:I22" si="0">G13/H13</f>
        <v>20.763513513513512</v>
      </c>
      <c r="J13" s="39">
        <v>17</v>
      </c>
      <c r="K13" s="39">
        <v>7</v>
      </c>
      <c r="L13" s="41">
        <v>1165067</v>
      </c>
      <c r="M13" s="41">
        <v>214254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658</v>
      </c>
      <c r="D14" s="41">
        <v>17003.080000000002</v>
      </c>
      <c r="E14" s="39">
        <v>35851.07</v>
      </c>
      <c r="F14" s="45">
        <f>(D14-E14)/E14</f>
        <v>-0.52573019438471424</v>
      </c>
      <c r="G14" s="41">
        <v>2153</v>
      </c>
      <c r="H14" s="39">
        <v>107</v>
      </c>
      <c r="I14" s="39">
        <f t="shared" si="0"/>
        <v>20.121495327102803</v>
      </c>
      <c r="J14" s="39">
        <v>12</v>
      </c>
      <c r="K14" s="39">
        <v>2</v>
      </c>
      <c r="L14" s="41">
        <v>83434.509999999995</v>
      </c>
      <c r="M14" s="41">
        <v>11280</v>
      </c>
      <c r="N14" s="37">
        <v>44778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670</v>
      </c>
      <c r="D15" s="41">
        <v>13437.56</v>
      </c>
      <c r="E15" s="39" t="s">
        <v>36</v>
      </c>
      <c r="F15" s="39" t="s">
        <v>36</v>
      </c>
      <c r="G15" s="41">
        <v>1942</v>
      </c>
      <c r="H15" s="39">
        <v>112</v>
      </c>
      <c r="I15" s="39">
        <f t="shared" si="0"/>
        <v>17.339285714285715</v>
      </c>
      <c r="J15" s="39">
        <v>18</v>
      </c>
      <c r="K15" s="39">
        <v>1</v>
      </c>
      <c r="L15" s="41">
        <v>13438</v>
      </c>
      <c r="M15" s="41">
        <v>1942</v>
      </c>
      <c r="N15" s="37">
        <v>44785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10784.47</v>
      </c>
      <c r="E16" s="39">
        <v>22104.84</v>
      </c>
      <c r="F16" s="45">
        <f>(D16-E16)/E16</f>
        <v>-0.51212177966454409</v>
      </c>
      <c r="G16" s="41">
        <v>2253</v>
      </c>
      <c r="H16" s="39">
        <v>90</v>
      </c>
      <c r="I16" s="39">
        <f t="shared" si="0"/>
        <v>25.033333333333335</v>
      </c>
      <c r="J16" s="39">
        <v>12</v>
      </c>
      <c r="K16" s="39">
        <v>3</v>
      </c>
      <c r="L16" s="41">
        <v>117337.36</v>
      </c>
      <c r="M16" s="41">
        <v>25719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9" ht="25.35" customHeight="1">
      <c r="A17" s="35">
        <v>5</v>
      </c>
      <c r="B17" s="35">
        <v>4</v>
      </c>
      <c r="C17" s="28" t="s">
        <v>655</v>
      </c>
      <c r="D17" s="41">
        <v>7760.22</v>
      </c>
      <c r="E17" s="39">
        <v>12943.3</v>
      </c>
      <c r="F17" s="45">
        <f>(D17-E17)/E17</f>
        <v>-0.40044501788570142</v>
      </c>
      <c r="G17" s="41">
        <v>1081</v>
      </c>
      <c r="H17" s="39">
        <v>46</v>
      </c>
      <c r="I17" s="39">
        <f t="shared" si="0"/>
        <v>23.5</v>
      </c>
      <c r="J17" s="39">
        <v>8</v>
      </c>
      <c r="K17" s="39">
        <v>3</v>
      </c>
      <c r="L17" s="41">
        <v>73372.56</v>
      </c>
      <c r="M17" s="41">
        <v>10982</v>
      </c>
      <c r="N17" s="37">
        <v>44771</v>
      </c>
      <c r="O17" s="36" t="s">
        <v>48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9" ht="25.35" customHeight="1">
      <c r="A18" s="35">
        <v>6</v>
      </c>
      <c r="B18" s="59" t="s">
        <v>34</v>
      </c>
      <c r="C18" s="28" t="s">
        <v>671</v>
      </c>
      <c r="D18" s="41">
        <v>5562.14</v>
      </c>
      <c r="E18" s="39" t="s">
        <v>36</v>
      </c>
      <c r="F18" s="39" t="s">
        <v>36</v>
      </c>
      <c r="G18" s="41">
        <v>1209</v>
      </c>
      <c r="H18" s="39">
        <v>118</v>
      </c>
      <c r="I18" s="39">
        <f t="shared" si="0"/>
        <v>10.245762711864407</v>
      </c>
      <c r="J18" s="39">
        <v>16</v>
      </c>
      <c r="K18" s="39">
        <v>1</v>
      </c>
      <c r="L18" s="41">
        <v>5562</v>
      </c>
      <c r="M18" s="41">
        <v>1209</v>
      </c>
      <c r="N18" s="37">
        <v>44785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32"/>
      <c r="Y18" s="7"/>
      <c r="Z18" s="56"/>
      <c r="AA18" s="7"/>
      <c r="AB18" s="32"/>
    </row>
    <row r="19" spans="1:29" ht="25.35" customHeight="1">
      <c r="A19" s="35">
        <v>7</v>
      </c>
      <c r="B19" s="59">
        <v>6</v>
      </c>
      <c r="C19" s="28" t="s">
        <v>633</v>
      </c>
      <c r="D19" s="41">
        <v>4595.57</v>
      </c>
      <c r="E19" s="39">
        <v>7733.88</v>
      </c>
      <c r="F19" s="45">
        <f>(D19-E19)/E19</f>
        <v>-0.40578726331414511</v>
      </c>
      <c r="G19" s="41">
        <v>653</v>
      </c>
      <c r="H19" s="39">
        <v>41</v>
      </c>
      <c r="I19" s="39">
        <f t="shared" si="0"/>
        <v>15.926829268292684</v>
      </c>
      <c r="J19" s="39">
        <v>8</v>
      </c>
      <c r="K19" s="39">
        <v>6</v>
      </c>
      <c r="L19" s="41">
        <v>356656</v>
      </c>
      <c r="M19" s="41">
        <v>50253</v>
      </c>
      <c r="N19" s="37">
        <v>44750</v>
      </c>
      <c r="O19" s="36" t="s">
        <v>41</v>
      </c>
      <c r="P19" s="72"/>
      <c r="Q19" s="54"/>
      <c r="R19" s="32"/>
      <c r="S19" s="55"/>
      <c r="T19" s="55"/>
      <c r="U19" s="7"/>
      <c r="V19" s="32"/>
      <c r="W19" s="56"/>
      <c r="X19" s="32"/>
      <c r="Y19" s="32"/>
      <c r="Z19" s="56"/>
      <c r="AA19" s="7"/>
      <c r="AB19" s="32"/>
    </row>
    <row r="20" spans="1:29" ht="25.35" customHeight="1">
      <c r="A20" s="35">
        <v>8</v>
      </c>
      <c r="B20" s="35">
        <v>7</v>
      </c>
      <c r="C20" s="28" t="s">
        <v>656</v>
      </c>
      <c r="D20" s="41">
        <v>4341</v>
      </c>
      <c r="E20" s="39">
        <v>7412</v>
      </c>
      <c r="F20" s="45">
        <f>(D20-E20)/E20</f>
        <v>-0.414328116567728</v>
      </c>
      <c r="G20" s="41">
        <v>622</v>
      </c>
      <c r="H20" s="39">
        <v>80</v>
      </c>
      <c r="I20" s="39">
        <f t="shared" si="0"/>
        <v>7.7750000000000004</v>
      </c>
      <c r="J20" s="39">
        <v>16</v>
      </c>
      <c r="K20" s="39">
        <v>3</v>
      </c>
      <c r="L20" s="41">
        <v>46128</v>
      </c>
      <c r="M20" s="41">
        <v>7142</v>
      </c>
      <c r="N20" s="37">
        <v>44771</v>
      </c>
      <c r="O20" s="36" t="s">
        <v>657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9" ht="25.35" customHeight="1">
      <c r="A21" s="35">
        <v>9</v>
      </c>
      <c r="B21" s="35">
        <v>10</v>
      </c>
      <c r="C21" s="28" t="s">
        <v>597</v>
      </c>
      <c r="D21" s="41">
        <v>3472.96</v>
      </c>
      <c r="E21" s="39">
        <v>5226.3500000000004</v>
      </c>
      <c r="F21" s="45">
        <f>(D21-E21)/E21</f>
        <v>-0.33549035177513947</v>
      </c>
      <c r="G21" s="41">
        <v>489</v>
      </c>
      <c r="H21" s="39">
        <v>20</v>
      </c>
      <c r="I21" s="39">
        <f t="shared" si="0"/>
        <v>24.45</v>
      </c>
      <c r="J21" s="39">
        <v>5</v>
      </c>
      <c r="K21" s="39">
        <v>12</v>
      </c>
      <c r="L21" s="41">
        <v>340727</v>
      </c>
      <c r="M21" s="41">
        <v>50781</v>
      </c>
      <c r="N21" s="37">
        <v>44708</v>
      </c>
      <c r="O21" s="36" t="s">
        <v>37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</row>
    <row r="22" spans="1:29" ht="25.35" customHeight="1">
      <c r="A22" s="35">
        <v>10</v>
      </c>
      <c r="B22" s="35">
        <v>8</v>
      </c>
      <c r="C22" s="28" t="s">
        <v>626</v>
      </c>
      <c r="D22" s="41">
        <v>3037.91</v>
      </c>
      <c r="E22" s="39">
        <v>5760.5</v>
      </c>
      <c r="F22" s="45">
        <f>(D22-E22)/E22</f>
        <v>-0.47263084801666527</v>
      </c>
      <c r="G22" s="41">
        <v>439</v>
      </c>
      <c r="H22" s="39">
        <v>28</v>
      </c>
      <c r="I22" s="39">
        <f t="shared" si="0"/>
        <v>15.678571428571429</v>
      </c>
      <c r="J22" s="39">
        <v>6</v>
      </c>
      <c r="K22" s="39">
        <v>8</v>
      </c>
      <c r="L22" s="41">
        <v>233369.98</v>
      </c>
      <c r="M22" s="41">
        <v>35847</v>
      </c>
      <c r="N22" s="37">
        <v>44736</v>
      </c>
      <c r="O22" s="36" t="s">
        <v>45</v>
      </c>
      <c r="P22" s="72"/>
      <c r="Q22" s="56"/>
      <c r="R22" s="32"/>
      <c r="S22" s="55"/>
      <c r="T22" s="55"/>
      <c r="U22" s="32"/>
      <c r="V22" s="32"/>
      <c r="W22" s="56"/>
      <c r="X22" s="7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87165.410000000018</v>
      </c>
      <c r="E23" s="34">
        <v>141019.66</v>
      </c>
      <c r="F23" s="65">
        <f>(D23-E23)/E23</f>
        <v>-0.38189178728696399</v>
      </c>
      <c r="G23" s="34">
        <f t="shared" ref="G23" si="1">SUM(G13:G22)</f>
        <v>13914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9" ht="25.35" customHeight="1">
      <c r="A25" s="35">
        <v>11</v>
      </c>
      <c r="B25" s="35">
        <v>5</v>
      </c>
      <c r="C25" s="28" t="s">
        <v>623</v>
      </c>
      <c r="D25" s="41">
        <v>2303.85</v>
      </c>
      <c r="E25" s="39">
        <v>7935.59</v>
      </c>
      <c r="F25" s="45">
        <f>(D25-E25)/E25</f>
        <v>-0.70968132174167264</v>
      </c>
      <c r="G25" s="41">
        <v>323</v>
      </c>
      <c r="H25" s="39">
        <v>17</v>
      </c>
      <c r="I25" s="39">
        <f t="shared" ref="I25:I31" si="2">G25/H25</f>
        <v>19</v>
      </c>
      <c r="J25" s="39">
        <v>4</v>
      </c>
      <c r="K25" s="39">
        <v>8</v>
      </c>
      <c r="L25" s="41">
        <v>304570.67</v>
      </c>
      <c r="M25" s="41">
        <v>47324</v>
      </c>
      <c r="N25" s="37">
        <v>44736</v>
      </c>
      <c r="O25" s="36" t="s">
        <v>624</v>
      </c>
      <c r="P25" s="54"/>
      <c r="Q25" s="54"/>
      <c r="R25" s="32"/>
      <c r="S25" s="55"/>
      <c r="T25" s="55"/>
      <c r="U25" s="32"/>
      <c r="V25" s="32"/>
      <c r="W25" s="56"/>
      <c r="X25" s="32"/>
      <c r="Y25" s="7"/>
      <c r="Z25" s="56"/>
    </row>
    <row r="26" spans="1:29" ht="25.35" customHeight="1">
      <c r="A26" s="35">
        <v>12</v>
      </c>
      <c r="B26" s="35" t="s">
        <v>34</v>
      </c>
      <c r="C26" s="28" t="s">
        <v>672</v>
      </c>
      <c r="D26" s="41">
        <v>1968.68</v>
      </c>
      <c r="E26" s="39" t="s">
        <v>36</v>
      </c>
      <c r="F26" s="39" t="s">
        <v>36</v>
      </c>
      <c r="G26" s="41">
        <v>314</v>
      </c>
      <c r="H26" s="39">
        <v>18</v>
      </c>
      <c r="I26" s="39">
        <f t="shared" si="2"/>
        <v>17.444444444444443</v>
      </c>
      <c r="J26" s="39">
        <v>8</v>
      </c>
      <c r="K26" s="39">
        <v>1</v>
      </c>
      <c r="L26" s="41">
        <v>1968.68</v>
      </c>
      <c r="M26" s="41">
        <v>314</v>
      </c>
      <c r="N26" s="37">
        <v>44785</v>
      </c>
      <c r="O26" s="36" t="s">
        <v>91</v>
      </c>
      <c r="P26" s="54"/>
      <c r="Q26" s="54"/>
      <c r="R26" s="32"/>
      <c r="S26" s="55"/>
      <c r="T26" s="55"/>
      <c r="U26" s="32"/>
      <c r="V26" s="32"/>
      <c r="W26" s="56"/>
      <c r="X26" s="32"/>
      <c r="Y26" s="7"/>
      <c r="Z26" s="56"/>
    </row>
    <row r="27" spans="1:29" ht="25.35" customHeight="1">
      <c r="A27" s="35">
        <v>13</v>
      </c>
      <c r="B27" s="35">
        <v>9</v>
      </c>
      <c r="C27" s="28" t="s">
        <v>659</v>
      </c>
      <c r="D27" s="41">
        <v>1517.15</v>
      </c>
      <c r="E27" s="39">
        <v>5235.92</v>
      </c>
      <c r="F27" s="45">
        <f>(D27-E27)/E27</f>
        <v>-0.71024194410915364</v>
      </c>
      <c r="G27" s="41">
        <v>327</v>
      </c>
      <c r="H27" s="39">
        <v>16</v>
      </c>
      <c r="I27" s="39">
        <f t="shared" si="2"/>
        <v>20.4375</v>
      </c>
      <c r="J27" s="39">
        <v>8</v>
      </c>
      <c r="K27" s="39">
        <v>2</v>
      </c>
      <c r="L27" s="41">
        <v>11128.15</v>
      </c>
      <c r="M27" s="41">
        <v>2468</v>
      </c>
      <c r="N27" s="37">
        <v>44778</v>
      </c>
      <c r="O27" s="36" t="s">
        <v>660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9" ht="25.35" customHeight="1">
      <c r="A28" s="35">
        <v>14</v>
      </c>
      <c r="B28" s="42" t="s">
        <v>36</v>
      </c>
      <c r="C28" s="28" t="s">
        <v>598</v>
      </c>
      <c r="D28" s="41">
        <v>945</v>
      </c>
      <c r="E28" s="39" t="s">
        <v>36</v>
      </c>
      <c r="F28" s="39" t="s">
        <v>36</v>
      </c>
      <c r="G28" s="41">
        <v>193</v>
      </c>
      <c r="H28" s="39">
        <v>14</v>
      </c>
      <c r="I28" s="39">
        <f t="shared" si="2"/>
        <v>13.785714285714286</v>
      </c>
      <c r="J28" s="39">
        <v>4</v>
      </c>
      <c r="K28" s="39" t="s">
        <v>36</v>
      </c>
      <c r="L28" s="41">
        <v>9625.15</v>
      </c>
      <c r="M28" s="41">
        <v>1667</v>
      </c>
      <c r="N28" s="37">
        <v>44708</v>
      </c>
      <c r="O28" s="36" t="s">
        <v>91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9" ht="25.35" customHeight="1">
      <c r="A29" s="35">
        <v>15</v>
      </c>
      <c r="B29" s="35">
        <v>11</v>
      </c>
      <c r="C29" s="28" t="s">
        <v>627</v>
      </c>
      <c r="D29" s="41">
        <v>223.71</v>
      </c>
      <c r="E29" s="39">
        <v>1027.5</v>
      </c>
      <c r="F29" s="45">
        <f>(D29-E29)/E29</f>
        <v>-0.78227737226277372</v>
      </c>
      <c r="G29" s="41">
        <v>30</v>
      </c>
      <c r="H29" s="39">
        <v>4</v>
      </c>
      <c r="I29" s="39">
        <f t="shared" si="2"/>
        <v>7.5</v>
      </c>
      <c r="J29" s="39">
        <v>2</v>
      </c>
      <c r="K29" s="39">
        <v>8</v>
      </c>
      <c r="L29" s="41">
        <v>89631</v>
      </c>
      <c r="M29" s="41">
        <v>13597</v>
      </c>
      <c r="N29" s="37">
        <v>44736</v>
      </c>
      <c r="O29" s="36" t="s">
        <v>43</v>
      </c>
      <c r="P29" s="72"/>
      <c r="Q29" s="54"/>
      <c r="R29" s="32"/>
      <c r="S29" s="32"/>
      <c r="T29" s="55"/>
      <c r="U29" s="32"/>
      <c r="V29" s="32"/>
      <c r="W29" s="56"/>
      <c r="X29" s="7"/>
      <c r="Y29" s="32"/>
      <c r="Z29" s="56"/>
    </row>
    <row r="30" spans="1:29" ht="25.35" customHeight="1">
      <c r="A30" s="35">
        <v>16</v>
      </c>
      <c r="B30" s="64">
        <v>17</v>
      </c>
      <c r="C30" s="28" t="s">
        <v>565</v>
      </c>
      <c r="D30" s="41">
        <v>183</v>
      </c>
      <c r="E30" s="39">
        <v>104.4</v>
      </c>
      <c r="F30" s="45">
        <f>(D30-E30)/E30</f>
        <v>0.75287356321839072</v>
      </c>
      <c r="G30" s="41">
        <v>43</v>
      </c>
      <c r="H30" s="39">
        <v>3</v>
      </c>
      <c r="I30" s="39">
        <f t="shared" si="2"/>
        <v>14.333333333333334</v>
      </c>
      <c r="J30" s="39">
        <v>3</v>
      </c>
      <c r="K30" s="39" t="s">
        <v>36</v>
      </c>
      <c r="L30" s="41">
        <v>26503.08</v>
      </c>
      <c r="M30" s="41">
        <v>4550</v>
      </c>
      <c r="N30" s="37">
        <v>44680</v>
      </c>
      <c r="O30" s="36" t="s">
        <v>68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</row>
    <row r="31" spans="1:29" ht="25.35" customHeight="1">
      <c r="A31" s="35">
        <v>17</v>
      </c>
      <c r="B31" s="64">
        <v>22</v>
      </c>
      <c r="C31" s="28" t="s">
        <v>213</v>
      </c>
      <c r="D31" s="41">
        <v>71</v>
      </c>
      <c r="E31" s="39">
        <v>64</v>
      </c>
      <c r="F31" s="45">
        <f>(D31-E31)/E31</f>
        <v>0.109375</v>
      </c>
      <c r="G31" s="41">
        <v>19</v>
      </c>
      <c r="H31" s="39">
        <v>1</v>
      </c>
      <c r="I31" s="39">
        <f t="shared" si="2"/>
        <v>19</v>
      </c>
      <c r="J31" s="39">
        <v>1</v>
      </c>
      <c r="K31" s="39" t="s">
        <v>36</v>
      </c>
      <c r="L31" s="41">
        <v>450935.45</v>
      </c>
      <c r="M31" s="41">
        <v>67596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</row>
    <row r="32" spans="1:29" ht="25.35" customHeight="1">
      <c r="A32" s="35">
        <v>18</v>
      </c>
      <c r="B32" s="59">
        <v>16</v>
      </c>
      <c r="C32" s="28" t="s">
        <v>647</v>
      </c>
      <c r="D32" s="41">
        <v>69</v>
      </c>
      <c r="E32" s="39">
        <v>140</v>
      </c>
      <c r="F32" s="45">
        <f>(D32-E32)/E32</f>
        <v>-0.50714285714285712</v>
      </c>
      <c r="G32" s="41">
        <v>16</v>
      </c>
      <c r="H32" s="39" t="s">
        <v>36</v>
      </c>
      <c r="I32" s="39" t="s">
        <v>36</v>
      </c>
      <c r="J32" s="39">
        <v>2</v>
      </c>
      <c r="K32" s="39">
        <v>4</v>
      </c>
      <c r="L32" s="41">
        <v>8479</v>
      </c>
      <c r="M32" s="41">
        <v>1495</v>
      </c>
      <c r="N32" s="37">
        <v>44764</v>
      </c>
      <c r="O32" s="36" t="s">
        <v>65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39" t="s">
        <v>36</v>
      </c>
      <c r="C33" s="28" t="s">
        <v>596</v>
      </c>
      <c r="D33" s="41">
        <v>57.5</v>
      </c>
      <c r="E33" s="39" t="s">
        <v>36</v>
      </c>
      <c r="F33" s="39" t="s">
        <v>36</v>
      </c>
      <c r="G33" s="41">
        <v>23</v>
      </c>
      <c r="H33" s="39">
        <v>2</v>
      </c>
      <c r="I33" s="39">
        <f>G33/H33</f>
        <v>11.5</v>
      </c>
      <c r="J33" s="39">
        <v>1</v>
      </c>
      <c r="K33" s="39" t="s">
        <v>36</v>
      </c>
      <c r="L33" s="41">
        <v>36720.82</v>
      </c>
      <c r="M33" s="41">
        <v>9317</v>
      </c>
      <c r="N33" s="37">
        <v>44708</v>
      </c>
      <c r="O33" s="36" t="s">
        <v>68</v>
      </c>
      <c r="P33" s="72"/>
      <c r="Q33" s="54"/>
      <c r="S33" s="55"/>
      <c r="T33" s="55"/>
      <c r="U33" s="55"/>
      <c r="V33" s="7"/>
      <c r="W33" s="32"/>
      <c r="X33" s="55"/>
      <c r="Y33" s="56"/>
      <c r="Z33" s="32"/>
    </row>
    <row r="34" spans="1:29" ht="25.35" customHeight="1">
      <c r="A34" s="35">
        <v>20</v>
      </c>
      <c r="B34" s="39" t="s">
        <v>36</v>
      </c>
      <c r="C34" s="28" t="s">
        <v>227</v>
      </c>
      <c r="D34" s="41">
        <v>45</v>
      </c>
      <c r="E34" s="39" t="s">
        <v>36</v>
      </c>
      <c r="F34" s="39" t="s">
        <v>36</v>
      </c>
      <c r="G34" s="41">
        <v>18</v>
      </c>
      <c r="H34" s="39">
        <v>3</v>
      </c>
      <c r="I34" s="39">
        <f>G34/H34</f>
        <v>6</v>
      </c>
      <c r="J34" s="39">
        <v>1</v>
      </c>
      <c r="K34" s="39" t="s">
        <v>36</v>
      </c>
      <c r="L34" s="41">
        <v>19624.79</v>
      </c>
      <c r="M34" s="41">
        <v>4324</v>
      </c>
      <c r="N34" s="37">
        <v>44533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9" ht="25.35" customHeight="1">
      <c r="A35" s="14"/>
      <c r="B35" s="14"/>
      <c r="C35" s="27" t="s">
        <v>69</v>
      </c>
      <c r="D35" s="34">
        <f>SUM(D23:D34)</f>
        <v>94549.300000000017</v>
      </c>
      <c r="E35" s="34">
        <v>143617.94</v>
      </c>
      <c r="F35" s="65">
        <f t="shared" ref="F35" si="3">(D35-E35)/E35</f>
        <v>-0.34166093734529257</v>
      </c>
      <c r="G35" s="34">
        <f t="shared" ref="G35" si="4">SUM(G23:G34)</f>
        <v>15220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381</v>
      </c>
      <c r="D37" s="41">
        <v>38</v>
      </c>
      <c r="E37" s="39" t="s">
        <v>36</v>
      </c>
      <c r="F37" s="39" t="s">
        <v>36</v>
      </c>
      <c r="G37" s="41">
        <v>15</v>
      </c>
      <c r="H37" s="39">
        <v>3</v>
      </c>
      <c r="I37" s="39">
        <f>G37/H37</f>
        <v>5</v>
      </c>
      <c r="J37" s="39">
        <v>1</v>
      </c>
      <c r="K37" s="39" t="s">
        <v>36</v>
      </c>
      <c r="L37" s="41">
        <v>27411.040000000001</v>
      </c>
      <c r="M37" s="41">
        <v>6763</v>
      </c>
      <c r="N37" s="37">
        <v>44414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32"/>
      <c r="AB37" s="56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25</v>
      </c>
      <c r="E38" s="39" t="s">
        <v>36</v>
      </c>
      <c r="F38" s="39" t="s">
        <v>36</v>
      </c>
      <c r="G38" s="41">
        <v>10</v>
      </c>
      <c r="H38" s="39">
        <v>2</v>
      </c>
      <c r="I38" s="39">
        <f>G38/H38</f>
        <v>5</v>
      </c>
      <c r="J38" s="39">
        <v>1</v>
      </c>
      <c r="K38" s="39" t="s">
        <v>36</v>
      </c>
      <c r="L38" s="41">
        <v>37252</v>
      </c>
      <c r="M38" s="41">
        <v>7484</v>
      </c>
      <c r="N38" s="37">
        <v>44589</v>
      </c>
      <c r="O38" s="36" t="s">
        <v>50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18</v>
      </c>
      <c r="E39" s="39" t="s">
        <v>36</v>
      </c>
      <c r="F39" s="39" t="s">
        <v>36</v>
      </c>
      <c r="G39" s="41">
        <v>7</v>
      </c>
      <c r="H39" s="39">
        <v>2</v>
      </c>
      <c r="I39" s="39">
        <f>G39/H39</f>
        <v>3.5</v>
      </c>
      <c r="J39" s="39">
        <v>1</v>
      </c>
      <c r="K39" s="39" t="s">
        <v>36</v>
      </c>
      <c r="L39" s="41">
        <v>7484.14</v>
      </c>
      <c r="M39" s="41">
        <v>2083</v>
      </c>
      <c r="N39" s="37">
        <v>44386</v>
      </c>
      <c r="O39" s="36" t="s">
        <v>48</v>
      </c>
      <c r="P39" s="33"/>
      <c r="Q39" s="54"/>
      <c r="R39" s="54"/>
      <c r="S39" s="54"/>
      <c r="T39" s="54"/>
      <c r="U39" s="55"/>
      <c r="V39" s="55"/>
      <c r="W39" s="55"/>
      <c r="X39" s="32"/>
      <c r="Y39" s="56"/>
      <c r="Z39" s="7"/>
      <c r="AA39" s="32"/>
      <c r="AB39" s="56"/>
    </row>
    <row r="40" spans="1:29" ht="25.35" customHeight="1">
      <c r="A40" s="35">
        <v>24</v>
      </c>
      <c r="B40" s="42" t="s">
        <v>36</v>
      </c>
      <c r="C40" s="28" t="s">
        <v>614</v>
      </c>
      <c r="D40" s="41">
        <v>7</v>
      </c>
      <c r="E40" s="39" t="s">
        <v>36</v>
      </c>
      <c r="F40" s="39" t="s">
        <v>36</v>
      </c>
      <c r="G40" s="41">
        <v>2</v>
      </c>
      <c r="H40" s="39">
        <v>1</v>
      </c>
      <c r="I40" s="39">
        <f>G40/H40</f>
        <v>2</v>
      </c>
      <c r="J40" s="39">
        <v>1</v>
      </c>
      <c r="K40" s="39" t="s">
        <v>36</v>
      </c>
      <c r="L40" s="41">
        <v>14485.35</v>
      </c>
      <c r="M40" s="41">
        <v>2668</v>
      </c>
      <c r="N40" s="37">
        <v>44729</v>
      </c>
      <c r="O40" s="36" t="s">
        <v>68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32"/>
      <c r="AB40" s="56"/>
      <c r="AC40" s="56"/>
    </row>
    <row r="41" spans="1:29" ht="25.35" customHeight="1">
      <c r="A41" s="14"/>
      <c r="B41" s="14"/>
      <c r="C41" s="27" t="s">
        <v>294</v>
      </c>
      <c r="D41" s="34">
        <f>SUM(D35:D40)</f>
        <v>94637.300000000017</v>
      </c>
      <c r="E41" s="34">
        <v>143817.94</v>
      </c>
      <c r="F41" s="65">
        <f>(D41-E41)/E41</f>
        <v>-0.34196456992778496</v>
      </c>
      <c r="G41" s="34">
        <f>SUM(G35:G40)</f>
        <v>15254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sheetPr codeName="Sheet24"/>
  <dimension ref="A1:AC72"/>
  <sheetViews>
    <sheetView zoomScale="60" zoomScaleNormal="60" workbookViewId="0">
      <selection activeCell="S21" sqref="S2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8.88671875" style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3.109375" style="1" customWidth="1"/>
    <col min="24" max="24" width="12.5546875" style="1" bestFit="1" customWidth="1"/>
    <col min="25" max="25" width="13.6640625" style="1" bestFit="1" customWidth="1"/>
    <col min="26" max="26" width="14.88671875" style="1" customWidth="1"/>
    <col min="27" max="16384" width="8.88671875" style="1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662</v>
      </c>
      <c r="E6" s="4" t="s">
        <v>649</v>
      </c>
      <c r="F6" s="156"/>
      <c r="G6" s="4" t="s">
        <v>662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26"/>
      <c r="X9" s="32"/>
      <c r="Y9" s="32"/>
      <c r="Z9" s="33"/>
    </row>
    <row r="10" spans="1:26">
      <c r="A10" s="159"/>
      <c r="B10" s="159"/>
      <c r="C10" s="156"/>
      <c r="D10" s="75" t="s">
        <v>663</v>
      </c>
      <c r="E10" s="75" t="s">
        <v>650</v>
      </c>
      <c r="F10" s="156"/>
      <c r="G10" s="75" t="s">
        <v>663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3"/>
      <c r="X10" s="32"/>
      <c r="Y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7"/>
      <c r="X11" s="26"/>
      <c r="Y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7"/>
      <c r="X12" s="2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658</v>
      </c>
      <c r="D13" s="41">
        <v>35851.07</v>
      </c>
      <c r="E13" s="39" t="s">
        <v>36</v>
      </c>
      <c r="F13" s="39" t="s">
        <v>36</v>
      </c>
      <c r="G13" s="41">
        <v>4586</v>
      </c>
      <c r="H13" s="39">
        <v>133</v>
      </c>
      <c r="I13" s="39">
        <f t="shared" ref="I13:I22" si="0">G13/H13</f>
        <v>34.481203007518801</v>
      </c>
      <c r="J13" s="39">
        <v>16</v>
      </c>
      <c r="K13" s="39">
        <v>1</v>
      </c>
      <c r="L13" s="41">
        <v>43093.89</v>
      </c>
      <c r="M13" s="41">
        <v>5638</v>
      </c>
      <c r="N13" s="37">
        <v>44778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632</v>
      </c>
      <c r="D14" s="41">
        <v>30816.21</v>
      </c>
      <c r="E14" s="39">
        <v>37718.339999999997</v>
      </c>
      <c r="F14" s="45">
        <f t="shared" ref="F14:F20" si="1">(D14-E14)/E14</f>
        <v>-0.18299135115702331</v>
      </c>
      <c r="G14" s="41">
        <v>5561</v>
      </c>
      <c r="H14" s="39">
        <v>159</v>
      </c>
      <c r="I14" s="39">
        <f t="shared" si="0"/>
        <v>34.974842767295598</v>
      </c>
      <c r="J14" s="39">
        <v>20</v>
      </c>
      <c r="K14" s="39">
        <v>6</v>
      </c>
      <c r="L14" s="41">
        <v>1121237</v>
      </c>
      <c r="M14" s="41">
        <v>205599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7"/>
      <c r="X14" s="56"/>
      <c r="Y14" s="32"/>
      <c r="Z14" s="56"/>
    </row>
    <row r="15" spans="1:26" ht="25.35" customHeight="1">
      <c r="A15" s="35">
        <v>3</v>
      </c>
      <c r="B15" s="35">
        <v>2</v>
      </c>
      <c r="C15" s="28" t="s">
        <v>654</v>
      </c>
      <c r="D15" s="41">
        <v>22104.84</v>
      </c>
      <c r="E15" s="39">
        <v>34233.18</v>
      </c>
      <c r="F15" s="45">
        <f t="shared" si="1"/>
        <v>-0.35428610488420881</v>
      </c>
      <c r="G15" s="41">
        <v>4562</v>
      </c>
      <c r="H15" s="39">
        <v>127</v>
      </c>
      <c r="I15" s="39">
        <f t="shared" si="0"/>
        <v>35.921259842519682</v>
      </c>
      <c r="J15" s="39">
        <v>16</v>
      </c>
      <c r="K15" s="39">
        <v>2</v>
      </c>
      <c r="L15" s="41">
        <v>86865.29</v>
      </c>
      <c r="M15" s="41">
        <v>18789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7"/>
      <c r="X15" s="56"/>
      <c r="Y15" s="32"/>
      <c r="Z15" s="56"/>
    </row>
    <row r="16" spans="1:26" ht="25.35" customHeight="1">
      <c r="A16" s="35">
        <v>4</v>
      </c>
      <c r="B16" s="35">
        <v>3</v>
      </c>
      <c r="C16" s="28" t="s">
        <v>655</v>
      </c>
      <c r="D16" s="41">
        <v>12943.3</v>
      </c>
      <c r="E16" s="39">
        <v>21915.78</v>
      </c>
      <c r="F16" s="45">
        <f t="shared" si="1"/>
        <v>-0.40940728552668443</v>
      </c>
      <c r="G16" s="41">
        <v>1775</v>
      </c>
      <c r="H16" s="39">
        <v>80</v>
      </c>
      <c r="I16" s="39">
        <f t="shared" si="0"/>
        <v>22.1875</v>
      </c>
      <c r="J16" s="39">
        <v>11</v>
      </c>
      <c r="K16" s="39">
        <v>2</v>
      </c>
      <c r="L16" s="41">
        <v>51795.75</v>
      </c>
      <c r="M16" s="41">
        <v>7590</v>
      </c>
      <c r="N16" s="37">
        <v>44771</v>
      </c>
      <c r="O16" s="36" t="s">
        <v>48</v>
      </c>
      <c r="P16" s="72"/>
      <c r="Q16" s="54"/>
      <c r="R16" s="32"/>
      <c r="S16" s="55"/>
      <c r="T16" s="55"/>
      <c r="U16" s="32"/>
      <c r="V16" s="32"/>
      <c r="W16" s="7"/>
      <c r="X16" s="56"/>
      <c r="Y16" s="32"/>
      <c r="Z16" s="56"/>
    </row>
    <row r="17" spans="1:28" ht="25.35" customHeight="1">
      <c r="A17" s="35">
        <v>5</v>
      </c>
      <c r="B17" s="35">
        <v>6</v>
      </c>
      <c r="C17" s="28" t="s">
        <v>623</v>
      </c>
      <c r="D17" s="41">
        <v>7935.59</v>
      </c>
      <c r="E17" s="39">
        <v>9026.7099999999991</v>
      </c>
      <c r="F17" s="45">
        <f t="shared" si="1"/>
        <v>-0.1208768200152657</v>
      </c>
      <c r="G17" s="41">
        <v>1182</v>
      </c>
      <c r="H17" s="39">
        <v>56</v>
      </c>
      <c r="I17" s="39">
        <f t="shared" si="0"/>
        <v>21.107142857142858</v>
      </c>
      <c r="J17" s="39">
        <v>8</v>
      </c>
      <c r="K17" s="39">
        <v>7</v>
      </c>
      <c r="L17" s="41">
        <v>295672.13</v>
      </c>
      <c r="M17" s="41">
        <v>45878</v>
      </c>
      <c r="N17" s="37">
        <v>44736</v>
      </c>
      <c r="O17" s="36" t="s">
        <v>624</v>
      </c>
      <c r="P17" s="72"/>
      <c r="Q17" s="54"/>
      <c r="R17" s="32"/>
      <c r="S17" s="55"/>
      <c r="T17" s="55"/>
      <c r="U17" s="32"/>
      <c r="V17" s="32"/>
      <c r="W17" s="7"/>
      <c r="X17" s="56"/>
      <c r="Y17" s="32"/>
      <c r="Z17" s="56"/>
    </row>
    <row r="18" spans="1:28" ht="25.35" customHeight="1">
      <c r="A18" s="35">
        <v>6</v>
      </c>
      <c r="B18" s="35">
        <v>5</v>
      </c>
      <c r="C18" s="28" t="s">
        <v>633</v>
      </c>
      <c r="D18" s="41">
        <v>7733.88</v>
      </c>
      <c r="E18" s="39">
        <v>12533.7</v>
      </c>
      <c r="F18" s="45">
        <f t="shared" si="1"/>
        <v>-0.38295315828526294</v>
      </c>
      <c r="G18" s="41">
        <v>1144</v>
      </c>
      <c r="H18" s="39">
        <v>50</v>
      </c>
      <c r="I18" s="39">
        <f t="shared" si="0"/>
        <v>22.88</v>
      </c>
      <c r="J18" s="39">
        <v>9</v>
      </c>
      <c r="K18" s="39">
        <v>5</v>
      </c>
      <c r="L18" s="41">
        <v>345635</v>
      </c>
      <c r="M18" s="41">
        <v>48365</v>
      </c>
      <c r="N18" s="37">
        <v>44750</v>
      </c>
      <c r="O18" s="36" t="s">
        <v>41</v>
      </c>
      <c r="P18" s="54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8" ht="25.35" customHeight="1">
      <c r="A19" s="35">
        <v>7</v>
      </c>
      <c r="B19" s="35">
        <v>4</v>
      </c>
      <c r="C19" s="28" t="s">
        <v>656</v>
      </c>
      <c r="D19" s="41">
        <v>7412</v>
      </c>
      <c r="E19" s="39">
        <v>15958</v>
      </c>
      <c r="F19" s="45">
        <f t="shared" si="1"/>
        <v>-0.5355307682667001</v>
      </c>
      <c r="G19" s="41">
        <v>1099</v>
      </c>
      <c r="H19" s="39">
        <v>100</v>
      </c>
      <c r="I19" s="39">
        <f t="shared" si="0"/>
        <v>10.99</v>
      </c>
      <c r="J19" s="39">
        <v>16</v>
      </c>
      <c r="K19" s="39">
        <v>2</v>
      </c>
      <c r="L19" s="41">
        <v>35639</v>
      </c>
      <c r="M19" s="41">
        <v>5370</v>
      </c>
      <c r="N19" s="37">
        <v>44771</v>
      </c>
      <c r="O19" s="36" t="s">
        <v>657</v>
      </c>
      <c r="P19" s="54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8" ht="25.35" customHeight="1">
      <c r="A20" s="35">
        <v>8</v>
      </c>
      <c r="B20" s="35">
        <v>7</v>
      </c>
      <c r="C20" s="28" t="s">
        <v>626</v>
      </c>
      <c r="D20" s="41">
        <v>5760.5</v>
      </c>
      <c r="E20" s="39">
        <v>8861.15</v>
      </c>
      <c r="F20" s="45">
        <f t="shared" si="1"/>
        <v>-0.34991507874260108</v>
      </c>
      <c r="G20" s="41">
        <v>839</v>
      </c>
      <c r="H20" s="39">
        <v>34</v>
      </c>
      <c r="I20" s="39">
        <f t="shared" si="0"/>
        <v>24.676470588235293</v>
      </c>
      <c r="J20" s="39">
        <v>8</v>
      </c>
      <c r="K20" s="39">
        <v>7</v>
      </c>
      <c r="L20" s="41">
        <v>224988.42</v>
      </c>
      <c r="M20" s="41">
        <v>34420</v>
      </c>
      <c r="N20" s="37">
        <v>44736</v>
      </c>
      <c r="O20" s="36" t="s">
        <v>45</v>
      </c>
      <c r="P20" s="72"/>
      <c r="Q20" s="54"/>
      <c r="R20" s="32"/>
      <c r="S20" s="55"/>
      <c r="T20" s="55"/>
      <c r="U20" s="32"/>
      <c r="V20" s="32"/>
      <c r="W20" s="7"/>
      <c r="X20" s="56"/>
      <c r="Y20" s="32"/>
      <c r="Z20" s="56"/>
    </row>
    <row r="21" spans="1:28" ht="25.35" customHeight="1">
      <c r="A21" s="35">
        <v>9</v>
      </c>
      <c r="B21" s="61" t="s">
        <v>34</v>
      </c>
      <c r="C21" s="28" t="s">
        <v>659</v>
      </c>
      <c r="D21" s="41">
        <v>5235.92</v>
      </c>
      <c r="E21" s="39" t="s">
        <v>36</v>
      </c>
      <c r="F21" s="39" t="s">
        <v>36</v>
      </c>
      <c r="G21" s="41">
        <v>1098</v>
      </c>
      <c r="H21" s="39">
        <v>75</v>
      </c>
      <c r="I21" s="39">
        <f t="shared" si="0"/>
        <v>14.64</v>
      </c>
      <c r="J21" s="39">
        <v>13</v>
      </c>
      <c r="K21" s="39">
        <v>1</v>
      </c>
      <c r="L21" s="41">
        <v>6290.67</v>
      </c>
      <c r="M21" s="41">
        <v>1327</v>
      </c>
      <c r="N21" s="37">
        <v>44778</v>
      </c>
      <c r="O21" s="36" t="s">
        <v>660</v>
      </c>
      <c r="P21" s="72"/>
      <c r="Q21" s="54"/>
      <c r="R21" s="32"/>
      <c r="S21" s="55"/>
      <c r="T21" s="55"/>
      <c r="U21" s="32"/>
      <c r="V21" s="32"/>
      <c r="W21" s="7"/>
      <c r="X21" s="56"/>
      <c r="Y21" s="32"/>
      <c r="Z21" s="56"/>
    </row>
    <row r="22" spans="1:28" ht="25.35" customHeight="1">
      <c r="A22" s="35">
        <v>10</v>
      </c>
      <c r="B22" s="35">
        <v>8</v>
      </c>
      <c r="C22" s="28" t="s">
        <v>597</v>
      </c>
      <c r="D22" s="41">
        <v>5226.3500000000004</v>
      </c>
      <c r="E22" s="39">
        <v>5993.58</v>
      </c>
      <c r="F22" s="45">
        <f>(D22-E22)/E22</f>
        <v>-0.12800863590708716</v>
      </c>
      <c r="G22" s="41">
        <v>726</v>
      </c>
      <c r="H22" s="39">
        <v>26</v>
      </c>
      <c r="I22" s="39">
        <f t="shared" si="0"/>
        <v>27.923076923076923</v>
      </c>
      <c r="J22" s="39">
        <v>5</v>
      </c>
      <c r="K22" s="39">
        <v>11</v>
      </c>
      <c r="L22" s="41">
        <v>332560</v>
      </c>
      <c r="M22" s="41">
        <v>49498</v>
      </c>
      <c r="N22" s="37">
        <v>44708</v>
      </c>
      <c r="O22" s="36" t="s">
        <v>37</v>
      </c>
      <c r="P22" s="72"/>
      <c r="Q22" s="54"/>
      <c r="R22" s="32"/>
      <c r="S22" s="32"/>
      <c r="T22" s="55"/>
      <c r="U22" s="32"/>
      <c r="V22" s="32"/>
      <c r="W22" s="7"/>
      <c r="X22" s="56"/>
      <c r="Y22" s="32"/>
      <c r="Z22" s="56"/>
    </row>
    <row r="23" spans="1:28" ht="25.35" customHeight="1">
      <c r="A23" s="14"/>
      <c r="B23" s="14"/>
      <c r="C23" s="27" t="s">
        <v>53</v>
      </c>
      <c r="D23" s="34">
        <f>SUM(D13:D22)</f>
        <v>141019.66</v>
      </c>
      <c r="E23" s="34">
        <v>151404.19999999998</v>
      </c>
      <c r="F23" s="65">
        <f>(D23-E23)/E23</f>
        <v>-6.8588189759597032E-2</v>
      </c>
      <c r="G23" s="34">
        <f t="shared" ref="G23" si="2">SUM(G13:G22)</f>
        <v>22572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35">
        <v>10</v>
      </c>
      <c r="C25" s="28" t="s">
        <v>627</v>
      </c>
      <c r="D25" s="41">
        <v>1027.5</v>
      </c>
      <c r="E25" s="39">
        <v>1314.97</v>
      </c>
      <c r="F25" s="45">
        <f>(D25-E25)/E25</f>
        <v>-0.21861335239587218</v>
      </c>
      <c r="G25" s="41">
        <v>143</v>
      </c>
      <c r="H25" s="39">
        <v>10</v>
      </c>
      <c r="I25" s="39">
        <f>G25/H25</f>
        <v>14.3</v>
      </c>
      <c r="J25" s="39">
        <v>3</v>
      </c>
      <c r="K25" s="39">
        <v>7</v>
      </c>
      <c r="L25" s="41">
        <v>88086</v>
      </c>
      <c r="M25" s="41">
        <v>13298</v>
      </c>
      <c r="N25" s="37">
        <v>44736</v>
      </c>
      <c r="O25" s="36" t="s">
        <v>43</v>
      </c>
      <c r="P25" s="72"/>
      <c r="Q25" s="54"/>
      <c r="R25" s="32"/>
      <c r="S25" s="55"/>
      <c r="T25" s="55"/>
      <c r="U25" s="32"/>
      <c r="V25" s="32"/>
      <c r="W25" s="7"/>
      <c r="X25" s="56"/>
      <c r="Y25" s="32"/>
      <c r="Z25" s="56"/>
    </row>
    <row r="26" spans="1:28" ht="25.35" customHeight="1">
      <c r="A26" s="35">
        <v>12</v>
      </c>
      <c r="B26" s="35">
        <v>9</v>
      </c>
      <c r="C26" s="28" t="s">
        <v>653</v>
      </c>
      <c r="D26" s="41">
        <v>344.5</v>
      </c>
      <c r="E26" s="39">
        <v>3848.79</v>
      </c>
      <c r="F26" s="45">
        <f>(D26-E26)/E26</f>
        <v>-0.91049134922923824</v>
      </c>
      <c r="G26" s="41">
        <v>72</v>
      </c>
      <c r="H26" s="39">
        <v>3</v>
      </c>
      <c r="I26" s="39">
        <f>G26/H26</f>
        <v>24</v>
      </c>
      <c r="J26" s="39">
        <v>3</v>
      </c>
      <c r="K26" s="39">
        <v>2</v>
      </c>
      <c r="L26" s="41">
        <v>4863.16</v>
      </c>
      <c r="M26" s="41">
        <v>850</v>
      </c>
      <c r="N26" s="37">
        <v>44771</v>
      </c>
      <c r="O26" s="36" t="s">
        <v>68</v>
      </c>
      <c r="P26" s="72"/>
      <c r="Q26" s="54"/>
      <c r="R26" s="32"/>
      <c r="S26" s="55"/>
      <c r="T26" s="55"/>
      <c r="U26" s="32"/>
      <c r="V26" s="32"/>
      <c r="W26" s="7"/>
      <c r="X26" s="56"/>
      <c r="Y26" s="32"/>
      <c r="Z26" s="56"/>
    </row>
    <row r="27" spans="1:28" ht="25.35" customHeight="1">
      <c r="A27" s="35">
        <v>13</v>
      </c>
      <c r="B27" s="59">
        <v>11</v>
      </c>
      <c r="C27" s="28" t="s">
        <v>606</v>
      </c>
      <c r="D27" s="41">
        <v>284.39999999999998</v>
      </c>
      <c r="E27" s="39">
        <v>1265.17</v>
      </c>
      <c r="F27" s="45">
        <f>(D27-E27)/E27</f>
        <v>-0.77520807480417653</v>
      </c>
      <c r="G27" s="41">
        <v>49</v>
      </c>
      <c r="H27" s="39">
        <v>4</v>
      </c>
      <c r="I27" s="39">
        <f>G27/H27</f>
        <v>12.25</v>
      </c>
      <c r="J27" s="39">
        <v>2</v>
      </c>
      <c r="K27" s="39">
        <v>9</v>
      </c>
      <c r="L27" s="41">
        <v>194434</v>
      </c>
      <c r="M27" s="41">
        <v>30308</v>
      </c>
      <c r="N27" s="37">
        <v>44722</v>
      </c>
      <c r="O27" s="36" t="s">
        <v>43</v>
      </c>
      <c r="P27" s="72"/>
      <c r="Q27" s="54"/>
      <c r="R27" s="32"/>
      <c r="S27" s="55"/>
      <c r="T27" s="55"/>
      <c r="U27" s="32"/>
      <c r="V27" s="32"/>
      <c r="W27" s="7"/>
      <c r="X27" s="56"/>
      <c r="Y27" s="32"/>
      <c r="Z27" s="56"/>
    </row>
    <row r="28" spans="1:28" ht="25.35" customHeight="1">
      <c r="A28" s="35">
        <v>14</v>
      </c>
      <c r="B28" s="39" t="s">
        <v>36</v>
      </c>
      <c r="C28" s="28" t="s">
        <v>428</v>
      </c>
      <c r="D28" s="41">
        <v>247.54</v>
      </c>
      <c r="E28" s="39" t="s">
        <v>36</v>
      </c>
      <c r="F28" s="39" t="s">
        <v>36</v>
      </c>
      <c r="G28" s="41">
        <v>65</v>
      </c>
      <c r="H28" s="39">
        <v>9</v>
      </c>
      <c r="I28" s="39">
        <f>G28/H28</f>
        <v>7.2222222222222223</v>
      </c>
      <c r="J28" s="39">
        <v>6</v>
      </c>
      <c r="K28" s="39" t="s">
        <v>36</v>
      </c>
      <c r="L28" s="41">
        <v>68357.240000000005</v>
      </c>
      <c r="M28" s="41">
        <v>15037</v>
      </c>
      <c r="N28" s="37">
        <v>44358</v>
      </c>
      <c r="O28" s="36" t="s">
        <v>39</v>
      </c>
      <c r="P28" s="33"/>
      <c r="Q28" s="54"/>
      <c r="R28" s="54"/>
      <c r="S28" s="54"/>
      <c r="T28" s="54"/>
      <c r="U28" s="54"/>
      <c r="V28" s="55"/>
      <c r="W28" s="56"/>
      <c r="X28" s="56"/>
      <c r="Y28" s="55"/>
      <c r="Z28" s="32"/>
    </row>
    <row r="29" spans="1:28" ht="25.35" customHeight="1">
      <c r="A29" s="35">
        <v>15</v>
      </c>
      <c r="B29" s="42" t="s">
        <v>36</v>
      </c>
      <c r="C29" s="28" t="s">
        <v>661</v>
      </c>
      <c r="D29" s="41">
        <v>198</v>
      </c>
      <c r="E29" s="39" t="s">
        <v>36</v>
      </c>
      <c r="F29" s="39" t="s">
        <v>36</v>
      </c>
      <c r="G29" s="41">
        <v>40</v>
      </c>
      <c r="H29" s="39">
        <v>1</v>
      </c>
      <c r="I29" s="39"/>
      <c r="J29" s="39">
        <v>1</v>
      </c>
      <c r="K29" s="39" t="s">
        <v>36</v>
      </c>
      <c r="L29" s="41">
        <v>634.5</v>
      </c>
      <c r="M29" s="41">
        <v>157</v>
      </c>
      <c r="N29" s="37">
        <v>41585</v>
      </c>
      <c r="O29" s="36" t="s">
        <v>48</v>
      </c>
      <c r="P29" s="72"/>
      <c r="Q29" s="54"/>
      <c r="R29" s="32"/>
      <c r="S29" s="55"/>
      <c r="T29" s="55"/>
      <c r="U29" s="32"/>
      <c r="V29" s="32"/>
      <c r="W29" s="7"/>
      <c r="X29" s="56"/>
      <c r="Y29" s="32"/>
      <c r="Z29" s="56"/>
    </row>
    <row r="30" spans="1:28" ht="25.35" customHeight="1">
      <c r="A30" s="35">
        <v>16</v>
      </c>
      <c r="B30" s="35">
        <v>12</v>
      </c>
      <c r="C30" s="28" t="s">
        <v>647</v>
      </c>
      <c r="D30" s="41">
        <v>140</v>
      </c>
      <c r="E30" s="39">
        <v>906</v>
      </c>
      <c r="F30" s="45">
        <f>(D30-E30)/E30</f>
        <v>-0.8454746136865342</v>
      </c>
      <c r="G30" s="41">
        <v>29</v>
      </c>
      <c r="H30" s="39" t="s">
        <v>36</v>
      </c>
      <c r="I30" s="39" t="s">
        <v>36</v>
      </c>
      <c r="J30" s="39">
        <v>2</v>
      </c>
      <c r="K30" s="39">
        <v>3</v>
      </c>
      <c r="L30" s="41">
        <v>8306</v>
      </c>
      <c r="M30" s="41">
        <v>1451</v>
      </c>
      <c r="N30" s="37">
        <v>44764</v>
      </c>
      <c r="O30" s="36" t="s">
        <v>65</v>
      </c>
      <c r="P30" s="72"/>
      <c r="Q30" s="54"/>
      <c r="R30" s="32"/>
      <c r="S30" s="55"/>
      <c r="T30" s="55"/>
      <c r="U30" s="32"/>
      <c r="V30" s="32"/>
      <c r="W30" s="7"/>
      <c r="X30" s="56"/>
      <c r="Y30" s="32"/>
      <c r="Z30" s="56"/>
    </row>
    <row r="31" spans="1:28" ht="25.35" customHeight="1">
      <c r="A31" s="35">
        <v>17</v>
      </c>
      <c r="B31" s="64">
        <v>20</v>
      </c>
      <c r="C31" s="28" t="s">
        <v>565</v>
      </c>
      <c r="D31" s="41">
        <v>104.4</v>
      </c>
      <c r="E31" s="39">
        <v>82</v>
      </c>
      <c r="F31" s="45">
        <f>(D31-E31)/E31</f>
        <v>0.27317073170731715</v>
      </c>
      <c r="G31" s="41">
        <v>18</v>
      </c>
      <c r="H31" s="39">
        <v>1</v>
      </c>
      <c r="I31" s="39">
        <f>G31/H31</f>
        <v>18</v>
      </c>
      <c r="J31" s="39">
        <v>1</v>
      </c>
      <c r="K31" s="39" t="s">
        <v>36</v>
      </c>
      <c r="L31" s="41">
        <v>26320.080000000002</v>
      </c>
      <c r="M31" s="41">
        <v>4507</v>
      </c>
      <c r="N31" s="37">
        <v>44680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7"/>
      <c r="AA31" s="56"/>
      <c r="AB31" s="32"/>
    </row>
    <row r="32" spans="1:28" ht="25.35" customHeight="1">
      <c r="A32" s="35">
        <v>18</v>
      </c>
      <c r="B32" s="35">
        <v>19</v>
      </c>
      <c r="C32" s="28" t="s">
        <v>612</v>
      </c>
      <c r="D32" s="41">
        <v>100.94</v>
      </c>
      <c r="E32" s="39">
        <v>86.37</v>
      </c>
      <c r="F32" s="45">
        <f>(D32-E32)/E32</f>
        <v>0.16869283315966183</v>
      </c>
      <c r="G32" s="41">
        <v>24</v>
      </c>
      <c r="H32" s="39">
        <v>3</v>
      </c>
      <c r="I32" s="39">
        <f>G32/H32</f>
        <v>8</v>
      </c>
      <c r="J32" s="39">
        <v>1</v>
      </c>
      <c r="K32" s="39">
        <v>8</v>
      </c>
      <c r="L32" s="41">
        <v>80338</v>
      </c>
      <c r="M32" s="41">
        <v>18123</v>
      </c>
      <c r="N32" s="37">
        <v>44729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</row>
    <row r="33" spans="1:29" ht="25.35" customHeight="1">
      <c r="A33" s="35">
        <v>19</v>
      </c>
      <c r="B33" s="64">
        <v>17</v>
      </c>
      <c r="C33" s="28" t="s">
        <v>292</v>
      </c>
      <c r="D33" s="41">
        <v>80</v>
      </c>
      <c r="E33" s="39">
        <v>117.09</v>
      </c>
      <c r="F33" s="45">
        <f>(D33-E33)/E33</f>
        <v>-0.31676488171492018</v>
      </c>
      <c r="G33" s="41">
        <v>32</v>
      </c>
      <c r="H33" s="39">
        <v>3</v>
      </c>
      <c r="I33" s="39">
        <f>G33/H33</f>
        <v>10.666666666666666</v>
      </c>
      <c r="J33" s="39">
        <v>1</v>
      </c>
      <c r="K33" s="39" t="s">
        <v>36</v>
      </c>
      <c r="L33" s="41">
        <v>47273.15</v>
      </c>
      <c r="M33" s="41">
        <v>10345</v>
      </c>
      <c r="N33" s="37">
        <v>44470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71</v>
      </c>
      <c r="E34" s="39" t="s">
        <v>36</v>
      </c>
      <c r="F34" s="39" t="s">
        <v>36</v>
      </c>
      <c r="G34" s="41">
        <v>27</v>
      </c>
      <c r="H34" s="39">
        <v>2</v>
      </c>
      <c r="I34" s="39">
        <f>G34/H34</f>
        <v>13.5</v>
      </c>
      <c r="J34" s="39">
        <v>1</v>
      </c>
      <c r="K34" s="39" t="s">
        <v>36</v>
      </c>
      <c r="L34" s="41">
        <v>100248.77</v>
      </c>
      <c r="M34" s="41">
        <v>20888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7"/>
      <c r="X34" s="55"/>
      <c r="Y34" s="55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143617.94</v>
      </c>
      <c r="E35" s="34">
        <v>155364.18</v>
      </c>
      <c r="F35" s="65">
        <f t="shared" ref="F35" si="3">(D35-E35)/E35</f>
        <v>-7.5604556983469365E-2</v>
      </c>
      <c r="G35" s="34">
        <f t="shared" ref="G35" si="4">SUM(G23:G34)</f>
        <v>23071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39" t="s">
        <v>36</v>
      </c>
      <c r="C37" s="28" t="s">
        <v>77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2</v>
      </c>
      <c r="I37" s="39">
        <f>G37/H37</f>
        <v>14</v>
      </c>
      <c r="J37" s="39">
        <v>1</v>
      </c>
      <c r="K37" s="39" t="s">
        <v>36</v>
      </c>
      <c r="L37" s="41">
        <v>184056</v>
      </c>
      <c r="M37" s="41">
        <v>36513</v>
      </c>
      <c r="N37" s="37">
        <v>44568</v>
      </c>
      <c r="O37" s="36" t="s">
        <v>37</v>
      </c>
      <c r="P37" s="72"/>
      <c r="Q37" s="54"/>
      <c r="R37" s="32"/>
      <c r="S37" s="55"/>
      <c r="T37" s="55"/>
      <c r="U37" s="7"/>
      <c r="V37" s="32"/>
      <c r="W37" s="56"/>
      <c r="X37" s="32"/>
      <c r="Y37" s="32"/>
      <c r="Z37" s="56"/>
    </row>
    <row r="38" spans="1:29" ht="25.35" customHeight="1">
      <c r="A38" s="35">
        <v>22</v>
      </c>
      <c r="B38" s="42" t="s">
        <v>36</v>
      </c>
      <c r="C38" s="28" t="s">
        <v>213</v>
      </c>
      <c r="D38" s="41">
        <v>64</v>
      </c>
      <c r="E38" s="39" t="s">
        <v>36</v>
      </c>
      <c r="F38" s="39" t="s">
        <v>36</v>
      </c>
      <c r="G38" s="41">
        <v>17</v>
      </c>
      <c r="H38" s="39">
        <v>1</v>
      </c>
      <c r="I38" s="39">
        <f>G38/H38</f>
        <v>17</v>
      </c>
      <c r="J38" s="39">
        <v>1</v>
      </c>
      <c r="K38" s="39" t="s">
        <v>36</v>
      </c>
      <c r="L38" s="41">
        <v>450864.45</v>
      </c>
      <c r="M38" s="41">
        <v>67577</v>
      </c>
      <c r="N38" s="37">
        <v>44456</v>
      </c>
      <c r="O38" s="36" t="s">
        <v>45</v>
      </c>
      <c r="P38" s="33"/>
      <c r="Q38" s="54"/>
      <c r="R38" s="54"/>
      <c r="S38" s="72"/>
      <c r="T38" s="54"/>
      <c r="U38" s="32"/>
      <c r="V38" s="55"/>
      <c r="W38" s="32"/>
      <c r="X38" s="55"/>
      <c r="Y38" s="7"/>
      <c r="Z38" s="32"/>
      <c r="AA38" s="56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111</v>
      </c>
      <c r="D39" s="41">
        <v>50</v>
      </c>
      <c r="E39" s="39" t="s">
        <v>36</v>
      </c>
      <c r="F39" s="39" t="s">
        <v>36</v>
      </c>
      <c r="G39" s="41">
        <v>20</v>
      </c>
      <c r="H39" s="39">
        <v>3</v>
      </c>
      <c r="I39" s="39">
        <f>G39/H39</f>
        <v>6.666666666666667</v>
      </c>
      <c r="J39" s="39">
        <v>1</v>
      </c>
      <c r="K39" s="39" t="s">
        <v>36</v>
      </c>
      <c r="L39" s="41">
        <v>318171</v>
      </c>
      <c r="M39" s="41">
        <v>64770</v>
      </c>
      <c r="N39" s="37">
        <v>44554</v>
      </c>
      <c r="O39" s="36" t="s">
        <v>43</v>
      </c>
      <c r="P39" s="72"/>
      <c r="Q39" s="54"/>
      <c r="R39" s="32"/>
      <c r="S39" s="55"/>
      <c r="T39" s="55"/>
      <c r="U39" s="32"/>
      <c r="V39" s="32"/>
      <c r="W39" s="32"/>
      <c r="X39" s="7"/>
      <c r="Y39" s="56"/>
      <c r="Z39" s="56"/>
    </row>
    <row r="40" spans="1:29" ht="25.35" customHeight="1">
      <c r="A40" s="35">
        <v>24</v>
      </c>
      <c r="B40" s="64">
        <v>22</v>
      </c>
      <c r="C40" s="28" t="s">
        <v>578</v>
      </c>
      <c r="D40" s="41">
        <v>16</v>
      </c>
      <c r="E40" s="39">
        <v>47</v>
      </c>
      <c r="F40" s="45">
        <f>(D40-E40)/E40</f>
        <v>-0.65957446808510634</v>
      </c>
      <c r="G40" s="41">
        <v>5</v>
      </c>
      <c r="H40" s="39" t="s">
        <v>36</v>
      </c>
      <c r="I40" s="39" t="s">
        <v>36</v>
      </c>
      <c r="J40" s="39">
        <v>1</v>
      </c>
      <c r="K40" s="39" t="s">
        <v>36</v>
      </c>
      <c r="L40" s="41">
        <v>43462</v>
      </c>
      <c r="M40" s="41">
        <v>9315</v>
      </c>
      <c r="N40" s="37">
        <v>44694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14"/>
      <c r="B41" s="14"/>
      <c r="C41" s="27" t="s">
        <v>294</v>
      </c>
      <c r="D41" s="34">
        <f>SUM(D35:D40)</f>
        <v>143817.94</v>
      </c>
      <c r="E41" s="34">
        <v>155508.18</v>
      </c>
      <c r="F41" s="65">
        <f>(D41-E41)/E41</f>
        <v>-7.5174437769125663E-2</v>
      </c>
      <c r="G41" s="34">
        <f t="shared" ref="G41" si="5">SUM(G35:G40)</f>
        <v>23141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sheetPr codeName="Sheet25"/>
  <dimension ref="A1:AC72"/>
  <sheetViews>
    <sheetView zoomScale="60" zoomScaleNormal="60" workbookViewId="0">
      <selection activeCell="C40" sqref="C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8.88671875" style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3.6640625" style="1" bestFit="1" customWidth="1"/>
    <col min="24" max="24" width="12.5546875" style="1" bestFit="1" customWidth="1"/>
    <col min="25" max="25" width="13.109375" style="1" customWidth="1"/>
    <col min="26" max="26" width="14.88671875" style="1" customWidth="1"/>
    <col min="27" max="16384" width="8.88671875" style="1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649</v>
      </c>
      <c r="E6" s="4" t="s">
        <v>643</v>
      </c>
      <c r="F6" s="156"/>
      <c r="G6" s="4" t="s">
        <v>649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2"/>
      <c r="X9" s="32"/>
      <c r="Y9" s="26"/>
      <c r="Z9" s="33"/>
    </row>
    <row r="10" spans="1:26">
      <c r="A10" s="159"/>
      <c r="B10" s="159"/>
      <c r="C10" s="156"/>
      <c r="D10" s="75" t="s">
        <v>650</v>
      </c>
      <c r="E10" s="75" t="s">
        <v>644</v>
      </c>
      <c r="F10" s="156"/>
      <c r="G10" s="75" t="s">
        <v>650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2"/>
      <c r="X10" s="32"/>
      <c r="Y10" s="33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32"/>
      <c r="X11" s="26"/>
      <c r="Y11" s="7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55"/>
      <c r="X12" s="26"/>
      <c r="Y12" s="7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37718.339999999997</v>
      </c>
      <c r="E13" s="39">
        <v>52397.87</v>
      </c>
      <c r="F13" s="45">
        <f>(D13-E13)/E13</f>
        <v>-0.28015509027370777</v>
      </c>
      <c r="G13" s="41">
        <v>6746</v>
      </c>
      <c r="H13" s="39">
        <v>163</v>
      </c>
      <c r="I13" s="39">
        <f t="shared" ref="I13:I22" si="0">G13/H13</f>
        <v>41.386503067484661</v>
      </c>
      <c r="J13" s="39">
        <v>19</v>
      </c>
      <c r="K13" s="39">
        <v>5</v>
      </c>
      <c r="L13" s="41">
        <v>1058279</v>
      </c>
      <c r="M13" s="41">
        <v>193494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654</v>
      </c>
      <c r="D14" s="41">
        <v>34233.18</v>
      </c>
      <c r="E14" s="39" t="s">
        <v>36</v>
      </c>
      <c r="F14" s="39" t="s">
        <v>36</v>
      </c>
      <c r="G14" s="41">
        <v>7195</v>
      </c>
      <c r="H14" s="39">
        <v>168</v>
      </c>
      <c r="I14" s="39">
        <f t="shared" si="0"/>
        <v>42.827380952380949</v>
      </c>
      <c r="J14" s="39">
        <v>17</v>
      </c>
      <c r="K14" s="39">
        <v>1</v>
      </c>
      <c r="L14" s="41">
        <v>40060.65</v>
      </c>
      <c r="M14" s="41">
        <v>8606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35" t="s">
        <v>34</v>
      </c>
      <c r="C15" s="28" t="s">
        <v>655</v>
      </c>
      <c r="D15" s="41">
        <v>21915.78</v>
      </c>
      <c r="E15" s="39" t="s">
        <v>36</v>
      </c>
      <c r="F15" s="39" t="s">
        <v>36</v>
      </c>
      <c r="G15" s="41">
        <v>3114</v>
      </c>
      <c r="H15" s="39">
        <v>102</v>
      </c>
      <c r="I15" s="39">
        <f t="shared" si="0"/>
        <v>30.529411764705884</v>
      </c>
      <c r="J15" s="39">
        <v>12</v>
      </c>
      <c r="K15" s="39">
        <v>1</v>
      </c>
      <c r="L15" s="41">
        <v>21915.78</v>
      </c>
      <c r="M15" s="41">
        <v>3114</v>
      </c>
      <c r="N15" s="37">
        <v>44771</v>
      </c>
      <c r="O15" s="36" t="s">
        <v>48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35" t="s">
        <v>34</v>
      </c>
      <c r="C16" s="28" t="s">
        <v>656</v>
      </c>
      <c r="D16" s="41">
        <v>15958</v>
      </c>
      <c r="E16" s="39" t="s">
        <v>36</v>
      </c>
      <c r="F16" s="39" t="s">
        <v>36</v>
      </c>
      <c r="G16" s="41">
        <v>2326</v>
      </c>
      <c r="H16" s="39">
        <v>121</v>
      </c>
      <c r="I16" s="39">
        <f t="shared" si="0"/>
        <v>19.223140495867767</v>
      </c>
      <c r="J16" s="39">
        <v>16</v>
      </c>
      <c r="K16" s="39">
        <v>1</v>
      </c>
      <c r="L16" s="41">
        <v>15733.76</v>
      </c>
      <c r="M16" s="41">
        <v>2468</v>
      </c>
      <c r="N16" s="37">
        <v>44771</v>
      </c>
      <c r="O16" s="36" t="s">
        <v>657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6" ht="25.35" customHeight="1">
      <c r="A17" s="35">
        <v>5</v>
      </c>
      <c r="B17" s="35">
        <v>2</v>
      </c>
      <c r="C17" s="28" t="s">
        <v>633</v>
      </c>
      <c r="D17" s="41">
        <v>12533.7</v>
      </c>
      <c r="E17" s="39">
        <v>23064.240000000002</v>
      </c>
      <c r="F17" s="45">
        <f>(D17-E17)/E17</f>
        <v>-0.45657433325355617</v>
      </c>
      <c r="G17" s="41">
        <v>1826</v>
      </c>
      <c r="H17" s="39">
        <v>78</v>
      </c>
      <c r="I17" s="39">
        <f t="shared" si="0"/>
        <v>23.410256410256409</v>
      </c>
      <c r="J17" s="39">
        <v>14</v>
      </c>
      <c r="K17" s="39">
        <v>4</v>
      </c>
      <c r="L17" s="41">
        <v>328339</v>
      </c>
      <c r="M17" s="41">
        <v>45591</v>
      </c>
      <c r="N17" s="37">
        <v>44750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6" ht="25.35" customHeight="1">
      <c r="A18" s="35">
        <v>6</v>
      </c>
      <c r="B18" s="35">
        <v>3</v>
      </c>
      <c r="C18" s="28" t="s">
        <v>623</v>
      </c>
      <c r="D18" s="41">
        <v>9026.7099999999991</v>
      </c>
      <c r="E18" s="39">
        <v>11354.97</v>
      </c>
      <c r="F18" s="45">
        <f>(D18-E18)/E18</f>
        <v>-0.20504325418737349</v>
      </c>
      <c r="G18" s="41">
        <v>1305</v>
      </c>
      <c r="H18" s="39">
        <v>44</v>
      </c>
      <c r="I18" s="39">
        <f t="shared" si="0"/>
        <v>29.65909090909091</v>
      </c>
      <c r="J18" s="39">
        <v>7</v>
      </c>
      <c r="K18" s="39">
        <v>6</v>
      </c>
      <c r="L18" s="41">
        <v>279722.65000000002</v>
      </c>
      <c r="M18" s="41">
        <v>43415</v>
      </c>
      <c r="N18" s="37">
        <v>44736</v>
      </c>
      <c r="O18" s="36" t="s">
        <v>624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6" ht="25.35" customHeight="1">
      <c r="A19" s="35">
        <v>7</v>
      </c>
      <c r="B19" s="35">
        <v>4</v>
      </c>
      <c r="C19" s="28" t="s">
        <v>626</v>
      </c>
      <c r="D19" s="41">
        <v>8861.15</v>
      </c>
      <c r="E19" s="39">
        <v>9866.35</v>
      </c>
      <c r="F19" s="45">
        <f>(D19-E19)/E19</f>
        <v>-0.10188164822857497</v>
      </c>
      <c r="G19" s="41">
        <v>1356</v>
      </c>
      <c r="H19" s="39">
        <v>43</v>
      </c>
      <c r="I19" s="39">
        <f t="shared" si="0"/>
        <v>31.534883720930232</v>
      </c>
      <c r="J19" s="39">
        <v>10</v>
      </c>
      <c r="K19" s="39">
        <v>6</v>
      </c>
      <c r="L19" s="41">
        <v>211640.31</v>
      </c>
      <c r="M19" s="41">
        <v>32246</v>
      </c>
      <c r="N19" s="37">
        <v>44736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6" ht="25.35" customHeight="1">
      <c r="A20" s="35">
        <v>8</v>
      </c>
      <c r="B20" s="35">
        <v>5</v>
      </c>
      <c r="C20" s="28" t="s">
        <v>597</v>
      </c>
      <c r="D20" s="41">
        <v>5993.58</v>
      </c>
      <c r="E20" s="39">
        <v>6942.64</v>
      </c>
      <c r="F20" s="45">
        <f>(D20-E20)/E20</f>
        <v>-0.13670016016961853</v>
      </c>
      <c r="G20" s="41">
        <v>844</v>
      </c>
      <c r="H20" s="39">
        <v>24</v>
      </c>
      <c r="I20" s="39">
        <f t="shared" si="0"/>
        <v>35.166666666666664</v>
      </c>
      <c r="J20" s="39">
        <v>5</v>
      </c>
      <c r="K20" s="39">
        <v>10</v>
      </c>
      <c r="L20" s="41">
        <v>322480</v>
      </c>
      <c r="M20" s="41">
        <v>47979</v>
      </c>
      <c r="N20" s="37">
        <v>44708</v>
      </c>
      <c r="O20" s="36" t="s">
        <v>37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6" ht="25.35" customHeight="1">
      <c r="A21" s="35">
        <v>9</v>
      </c>
      <c r="B21" s="35" t="s">
        <v>34</v>
      </c>
      <c r="C21" s="28" t="s">
        <v>653</v>
      </c>
      <c r="D21" s="41">
        <v>3848.79</v>
      </c>
      <c r="E21" s="39" t="s">
        <v>36</v>
      </c>
      <c r="F21" s="39" t="s">
        <v>36</v>
      </c>
      <c r="G21" s="41">
        <v>633</v>
      </c>
      <c r="H21" s="39">
        <v>32</v>
      </c>
      <c r="I21" s="39">
        <f t="shared" si="0"/>
        <v>19.78125</v>
      </c>
      <c r="J21" s="39">
        <v>9</v>
      </c>
      <c r="K21" s="39">
        <v>1</v>
      </c>
      <c r="L21" s="41">
        <v>3848.79</v>
      </c>
      <c r="M21" s="41">
        <v>633</v>
      </c>
      <c r="N21" s="37">
        <v>44771</v>
      </c>
      <c r="O21" s="36" t="s">
        <v>68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</row>
    <row r="22" spans="1:26" ht="25.35" customHeight="1">
      <c r="A22" s="35">
        <v>10</v>
      </c>
      <c r="B22" s="35">
        <v>6</v>
      </c>
      <c r="C22" s="28" t="s">
        <v>627</v>
      </c>
      <c r="D22" s="41">
        <v>1314.97</v>
      </c>
      <c r="E22" s="39">
        <v>5488.07</v>
      </c>
      <c r="F22" s="45">
        <f>(D22-E22)/E22</f>
        <v>-0.76039482003691639</v>
      </c>
      <c r="G22" s="41">
        <v>182</v>
      </c>
      <c r="H22" s="39">
        <v>11</v>
      </c>
      <c r="I22" s="39">
        <f t="shared" si="0"/>
        <v>16.545454545454547</v>
      </c>
      <c r="J22" s="39">
        <v>4</v>
      </c>
      <c r="K22" s="39">
        <v>6</v>
      </c>
      <c r="L22" s="41">
        <v>85805</v>
      </c>
      <c r="M22" s="41">
        <v>12942</v>
      </c>
      <c r="N22" s="37">
        <v>44736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</row>
    <row r="23" spans="1:26" ht="25.35" customHeight="1">
      <c r="A23" s="14"/>
      <c r="B23" s="14"/>
      <c r="C23" s="27" t="s">
        <v>53</v>
      </c>
      <c r="D23" s="34">
        <f>SUM(D13:D22)</f>
        <v>151404.19999999998</v>
      </c>
      <c r="E23" s="34">
        <v>119539.11</v>
      </c>
      <c r="F23" s="65">
        <f>(D23-E23)/E23</f>
        <v>0.26656623091806508</v>
      </c>
      <c r="G23" s="34">
        <f t="shared" ref="G23" si="1">SUM(G13:G22)</f>
        <v>25527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6" ht="25.35" customHeight="1">
      <c r="A25" s="35">
        <v>11</v>
      </c>
      <c r="B25" s="35">
        <v>8</v>
      </c>
      <c r="C25" s="28" t="s">
        <v>606</v>
      </c>
      <c r="D25" s="41">
        <v>1265.17</v>
      </c>
      <c r="E25" s="39">
        <v>3084.54</v>
      </c>
      <c r="F25" s="45">
        <f t="shared" ref="F25:F31" si="2">(D25-E25)/E25</f>
        <v>-0.58983511317732951</v>
      </c>
      <c r="G25" s="41">
        <v>195</v>
      </c>
      <c r="H25" s="39">
        <v>12</v>
      </c>
      <c r="I25" s="39">
        <f>G25/H25</f>
        <v>16.25</v>
      </c>
      <c r="J25" s="39">
        <v>3</v>
      </c>
      <c r="K25" s="39">
        <v>8</v>
      </c>
      <c r="L25" s="41">
        <v>193611</v>
      </c>
      <c r="M25" s="41">
        <v>30149</v>
      </c>
      <c r="N25" s="37">
        <v>44722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6" ht="25.35" customHeight="1">
      <c r="A26" s="35">
        <v>12</v>
      </c>
      <c r="B26" s="35">
        <v>7</v>
      </c>
      <c r="C26" s="28" t="s">
        <v>647</v>
      </c>
      <c r="D26" s="41">
        <v>906</v>
      </c>
      <c r="E26" s="39">
        <v>3671</v>
      </c>
      <c r="F26" s="45">
        <f t="shared" si="2"/>
        <v>-0.75320076273494962</v>
      </c>
      <c r="G26" s="41">
        <v>157</v>
      </c>
      <c r="H26" s="39" t="s">
        <v>36</v>
      </c>
      <c r="I26" s="39" t="s">
        <v>36</v>
      </c>
      <c r="J26" s="39">
        <v>6</v>
      </c>
      <c r="K26" s="39">
        <v>2</v>
      </c>
      <c r="L26" s="41">
        <v>7403</v>
      </c>
      <c r="M26" s="41">
        <v>1284</v>
      </c>
      <c r="N26" s="37">
        <v>44764</v>
      </c>
      <c r="O26" s="36" t="s">
        <v>65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</row>
    <row r="27" spans="1:26" ht="25.35" customHeight="1">
      <c r="A27" s="35">
        <v>13</v>
      </c>
      <c r="B27" s="35">
        <v>12</v>
      </c>
      <c r="C27" s="28" t="s">
        <v>596</v>
      </c>
      <c r="D27" s="41">
        <v>431.19</v>
      </c>
      <c r="E27" s="39">
        <v>664.56</v>
      </c>
      <c r="F27" s="45">
        <f t="shared" si="2"/>
        <v>-0.35116468039003246</v>
      </c>
      <c r="G27" s="41">
        <v>133</v>
      </c>
      <c r="H27" s="39">
        <v>15</v>
      </c>
      <c r="I27" s="39">
        <f>G27/H27</f>
        <v>8.8666666666666671</v>
      </c>
      <c r="J27" s="39">
        <v>5</v>
      </c>
      <c r="K27" s="39">
        <v>10</v>
      </c>
      <c r="L27" s="41">
        <v>35955.93</v>
      </c>
      <c r="M27" s="41">
        <v>9020</v>
      </c>
      <c r="N27" s="37">
        <v>44708</v>
      </c>
      <c r="O27" s="36" t="s">
        <v>68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</row>
    <row r="28" spans="1:26" ht="25.35" customHeight="1">
      <c r="A28" s="35">
        <v>14</v>
      </c>
      <c r="B28" s="35">
        <v>9</v>
      </c>
      <c r="C28" s="28" t="s">
        <v>634</v>
      </c>
      <c r="D28" s="41">
        <v>409</v>
      </c>
      <c r="E28" s="39">
        <v>1953</v>
      </c>
      <c r="F28" s="45">
        <f t="shared" si="2"/>
        <v>-0.79057859703020994</v>
      </c>
      <c r="G28" s="41">
        <v>74</v>
      </c>
      <c r="H28" s="39" t="s">
        <v>36</v>
      </c>
      <c r="I28" s="39" t="s">
        <v>36</v>
      </c>
      <c r="J28" s="39">
        <v>4</v>
      </c>
      <c r="K28" s="39">
        <v>4</v>
      </c>
      <c r="L28" s="41">
        <v>35553</v>
      </c>
      <c r="M28" s="41">
        <v>5459</v>
      </c>
      <c r="N28" s="37">
        <v>44750</v>
      </c>
      <c r="O28" s="36" t="s">
        <v>65</v>
      </c>
      <c r="P28" s="72"/>
      <c r="Q28" s="77"/>
      <c r="R28" s="32"/>
      <c r="S28" s="55"/>
      <c r="T28" s="55"/>
      <c r="U28" s="32"/>
      <c r="V28" s="32"/>
      <c r="W28" s="32"/>
      <c r="X28" s="56"/>
      <c r="Y28" s="7"/>
      <c r="Z28" s="56"/>
    </row>
    <row r="29" spans="1:26" ht="25.35" customHeight="1">
      <c r="A29" s="35">
        <v>15</v>
      </c>
      <c r="B29" s="35">
        <v>11</v>
      </c>
      <c r="C29" s="28" t="s">
        <v>599</v>
      </c>
      <c r="D29" s="41">
        <v>284.89999999999998</v>
      </c>
      <c r="E29" s="39">
        <v>714.7</v>
      </c>
      <c r="F29" s="45">
        <f t="shared" si="2"/>
        <v>-0.60137120470127337</v>
      </c>
      <c r="G29" s="41">
        <v>52</v>
      </c>
      <c r="H29" s="39">
        <v>4</v>
      </c>
      <c r="I29" s="39">
        <f t="shared" ref="I29:I34" si="3">G29/H29</f>
        <v>13</v>
      </c>
      <c r="J29" s="39">
        <v>1</v>
      </c>
      <c r="K29" s="39">
        <v>9</v>
      </c>
      <c r="L29" s="41">
        <v>73874.38</v>
      </c>
      <c r="M29" s="41">
        <v>17187</v>
      </c>
      <c r="N29" s="37">
        <v>44715</v>
      </c>
      <c r="O29" s="36" t="s">
        <v>48</v>
      </c>
      <c r="P29" s="72"/>
      <c r="Q29" s="54"/>
      <c r="R29" s="32"/>
      <c r="S29" s="55"/>
      <c r="T29" s="55"/>
      <c r="U29" s="7"/>
      <c r="V29" s="32"/>
      <c r="W29" s="32"/>
      <c r="X29" s="32"/>
      <c r="Y29" s="56"/>
      <c r="Z29" s="56"/>
    </row>
    <row r="30" spans="1:26" ht="25.35" customHeight="1">
      <c r="A30" s="35">
        <v>16</v>
      </c>
      <c r="B30" s="35">
        <v>13</v>
      </c>
      <c r="C30" s="28" t="s">
        <v>35</v>
      </c>
      <c r="D30" s="41">
        <v>277.26</v>
      </c>
      <c r="E30" s="39">
        <v>561.14</v>
      </c>
      <c r="F30" s="45">
        <f t="shared" si="2"/>
        <v>-0.50589870620522503</v>
      </c>
      <c r="G30" s="41">
        <v>74</v>
      </c>
      <c r="H30" s="39">
        <v>5</v>
      </c>
      <c r="I30" s="39">
        <f t="shared" si="3"/>
        <v>14.8</v>
      </c>
      <c r="J30" s="39">
        <v>2</v>
      </c>
      <c r="K30" s="39">
        <v>18</v>
      </c>
      <c r="L30" s="41">
        <v>422887</v>
      </c>
      <c r="M30" s="41">
        <v>83124</v>
      </c>
      <c r="N30" s="37">
        <v>44652</v>
      </c>
      <c r="O30" s="36" t="s">
        <v>37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</row>
    <row r="31" spans="1:26" ht="25.35" customHeight="1">
      <c r="A31" s="35">
        <v>17</v>
      </c>
      <c r="B31" s="66">
        <v>15</v>
      </c>
      <c r="C31" s="28" t="s">
        <v>292</v>
      </c>
      <c r="D31" s="41">
        <v>117.09</v>
      </c>
      <c r="E31" s="39">
        <v>163</v>
      </c>
      <c r="F31" s="45">
        <f t="shared" si="2"/>
        <v>-0.28165644171779142</v>
      </c>
      <c r="G31" s="41">
        <v>30</v>
      </c>
      <c r="H31" s="39">
        <v>4</v>
      </c>
      <c r="I31" s="39">
        <f t="shared" si="3"/>
        <v>7.5</v>
      </c>
      <c r="J31" s="39">
        <v>2</v>
      </c>
      <c r="K31" s="39" t="s">
        <v>36</v>
      </c>
      <c r="L31" s="41">
        <v>47078.31</v>
      </c>
      <c r="M31" s="41">
        <v>10282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</row>
    <row r="32" spans="1:26" ht="25.35" customHeight="1">
      <c r="A32" s="35">
        <v>18</v>
      </c>
      <c r="B32" s="39" t="s">
        <v>36</v>
      </c>
      <c r="C32" s="28" t="s">
        <v>227</v>
      </c>
      <c r="D32" s="41">
        <v>101</v>
      </c>
      <c r="E32" s="39" t="s">
        <v>36</v>
      </c>
      <c r="F32" s="39" t="s">
        <v>36</v>
      </c>
      <c r="G32" s="41">
        <v>47</v>
      </c>
      <c r="H32" s="39">
        <v>3</v>
      </c>
      <c r="I32" s="39">
        <f t="shared" si="3"/>
        <v>15.666666666666666</v>
      </c>
      <c r="J32" s="39">
        <v>1</v>
      </c>
      <c r="K32" s="39" t="s">
        <v>36</v>
      </c>
      <c r="L32" s="41">
        <v>19543.29</v>
      </c>
      <c r="M32" s="41">
        <v>4291</v>
      </c>
      <c r="N32" s="37">
        <v>44533</v>
      </c>
      <c r="O32" s="36" t="s">
        <v>48</v>
      </c>
      <c r="P32" s="54"/>
      <c r="Q32" s="54"/>
      <c r="R32" s="54"/>
      <c r="S32" s="55"/>
      <c r="T32" s="55"/>
      <c r="U32" s="56"/>
      <c r="X32" s="32"/>
      <c r="Y32" s="56"/>
    </row>
    <row r="33" spans="1:29" ht="25.35" customHeight="1">
      <c r="A33" s="35">
        <v>19</v>
      </c>
      <c r="B33" s="35">
        <v>10</v>
      </c>
      <c r="C33" s="28" t="s">
        <v>612</v>
      </c>
      <c r="D33" s="41">
        <v>86.37</v>
      </c>
      <c r="E33" s="39">
        <v>1716.43</v>
      </c>
      <c r="F33" s="45">
        <f>(D33-E33)/E33</f>
        <v>-0.94968044138123886</v>
      </c>
      <c r="G33" s="41">
        <v>24</v>
      </c>
      <c r="H33" s="39">
        <v>4</v>
      </c>
      <c r="I33" s="39">
        <f t="shared" si="3"/>
        <v>6</v>
      </c>
      <c r="J33" s="39">
        <v>1</v>
      </c>
      <c r="K33" s="39">
        <v>7</v>
      </c>
      <c r="L33" s="41">
        <v>80078</v>
      </c>
      <c r="M33" s="41">
        <v>18055</v>
      </c>
      <c r="N33" s="37">
        <v>44729</v>
      </c>
      <c r="O33" s="36" t="s">
        <v>41</v>
      </c>
      <c r="P33" s="33"/>
      <c r="Q33" s="54"/>
      <c r="R33" s="54"/>
      <c r="S33" s="72"/>
      <c r="T33" s="54"/>
      <c r="U33" s="32"/>
      <c r="V33" s="55"/>
      <c r="W33" s="7"/>
      <c r="X33" s="55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565</v>
      </c>
      <c r="D34" s="41">
        <v>82</v>
      </c>
      <c r="F34" s="39" t="s">
        <v>36</v>
      </c>
      <c r="G34" s="41">
        <v>23</v>
      </c>
      <c r="H34" s="39">
        <v>1</v>
      </c>
      <c r="I34" s="39">
        <f t="shared" si="3"/>
        <v>23</v>
      </c>
      <c r="J34" s="39">
        <v>1</v>
      </c>
      <c r="K34" s="39" t="s">
        <v>36</v>
      </c>
      <c r="L34" s="41">
        <v>26115.68</v>
      </c>
      <c r="M34" s="41">
        <v>4471</v>
      </c>
      <c r="N34" s="37">
        <v>44680</v>
      </c>
      <c r="O34" s="36" t="s">
        <v>68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155364.18</v>
      </c>
      <c r="E35" s="34">
        <v>122117.51</v>
      </c>
      <c r="F35" s="65">
        <f t="shared" ref="F35" si="4">(D35-E35)/E35</f>
        <v>0.27225145681401464</v>
      </c>
      <c r="G35" s="34">
        <f t="shared" ref="G35" si="5">SUM(G23:G34)</f>
        <v>26336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2"/>
    </row>
    <row r="37" spans="1:29" ht="25.35" customHeight="1">
      <c r="A37" s="35">
        <v>21</v>
      </c>
      <c r="B37" s="39" t="s">
        <v>36</v>
      </c>
      <c r="C37" s="28" t="s">
        <v>99</v>
      </c>
      <c r="D37" s="41">
        <v>65</v>
      </c>
      <c r="E37" s="39" t="s">
        <v>36</v>
      </c>
      <c r="F37" s="39" t="s">
        <v>36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 t="s">
        <v>36</v>
      </c>
      <c r="L37" s="41">
        <v>37065</v>
      </c>
      <c r="M37" s="41">
        <v>7402</v>
      </c>
      <c r="N37" s="37">
        <v>44589</v>
      </c>
      <c r="O37" s="36" t="s">
        <v>50</v>
      </c>
      <c r="P37" s="72"/>
      <c r="Q37" s="54"/>
      <c r="S37" s="55"/>
      <c r="T37" s="55"/>
      <c r="U37" s="55"/>
      <c r="V37" s="7"/>
      <c r="W37" s="32"/>
      <c r="X37" s="55"/>
      <c r="Y37" s="56"/>
      <c r="Z37" s="32"/>
    </row>
    <row r="38" spans="1:29" ht="25.35" customHeight="1">
      <c r="A38" s="35">
        <v>22</v>
      </c>
      <c r="B38" s="64">
        <v>18</v>
      </c>
      <c r="C38" s="28" t="s">
        <v>578</v>
      </c>
      <c r="D38" s="41">
        <v>47</v>
      </c>
      <c r="E38" s="39">
        <v>44</v>
      </c>
      <c r="F38" s="45">
        <f>(D38-E38)/E38</f>
        <v>6.8181818181818177E-2</v>
      </c>
      <c r="G38" s="41">
        <v>12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43393</v>
      </c>
      <c r="M38" s="41">
        <v>9297</v>
      </c>
      <c r="N38" s="37">
        <v>44694</v>
      </c>
      <c r="O38" s="36" t="s">
        <v>65</v>
      </c>
      <c r="P38" s="72"/>
      <c r="Q38" s="54"/>
      <c r="R38" s="32"/>
      <c r="S38" s="55"/>
      <c r="T38" s="55"/>
      <c r="U38" s="32"/>
      <c r="V38" s="32"/>
      <c r="W38" s="32"/>
      <c r="X38" s="56"/>
      <c r="Y38" s="7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17</v>
      </c>
      <c r="E39" s="39" t="s">
        <v>36</v>
      </c>
      <c r="F39" s="39" t="s">
        <v>36</v>
      </c>
      <c r="G39" s="41">
        <v>5</v>
      </c>
      <c r="H39" s="39">
        <v>2</v>
      </c>
      <c r="I39" s="39">
        <f>G39/H39</f>
        <v>2.5</v>
      </c>
      <c r="J39" s="39">
        <v>1</v>
      </c>
      <c r="K39" s="39" t="s">
        <v>36</v>
      </c>
      <c r="L39" s="41">
        <v>7290.14</v>
      </c>
      <c r="M39" s="41">
        <v>1994</v>
      </c>
      <c r="N39" s="37">
        <v>44386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42" t="s">
        <v>36</v>
      </c>
      <c r="C40" s="28" t="s">
        <v>381</v>
      </c>
      <c r="D40" s="41">
        <v>15</v>
      </c>
      <c r="E40" s="39" t="s">
        <v>36</v>
      </c>
      <c r="F40" s="39" t="s">
        <v>36</v>
      </c>
      <c r="G40" s="41">
        <v>6</v>
      </c>
      <c r="H40" s="39">
        <v>2</v>
      </c>
      <c r="I40" s="39">
        <f>G40/H40</f>
        <v>3</v>
      </c>
      <c r="J40" s="39">
        <v>1</v>
      </c>
      <c r="K40" s="39" t="s">
        <v>36</v>
      </c>
      <c r="L40" s="41">
        <v>27297.54</v>
      </c>
      <c r="M40" s="41">
        <v>6711</v>
      </c>
      <c r="N40" s="37">
        <v>44414</v>
      </c>
      <c r="O40" s="36" t="s">
        <v>48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</row>
    <row r="41" spans="1:29" ht="25.35" customHeight="1">
      <c r="A41" s="14"/>
      <c r="B41" s="14"/>
      <c r="C41" s="27" t="s">
        <v>294</v>
      </c>
      <c r="D41" s="34">
        <f>SUM(D35:D40)</f>
        <v>155508.18</v>
      </c>
      <c r="E41" s="34">
        <v>122117.51</v>
      </c>
      <c r="F41" s="65">
        <f t="shared" ref="F41" si="6">(D41-E41)/E41</f>
        <v>0.27343064888892676</v>
      </c>
      <c r="G41" s="34">
        <f t="shared" ref="G41" si="7">SUM(G35:G40)</f>
        <v>26385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sheetPr codeName="Sheet26"/>
  <dimension ref="A1:AC66"/>
  <sheetViews>
    <sheetView zoomScale="60" zoomScaleNormal="60" workbookViewId="0">
      <selection activeCell="R24" sqref="R2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8.88671875" style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0.88671875" style="1" bestFit="1" customWidth="1"/>
    <col min="23" max="23" width="13.6640625" style="1" bestFit="1" customWidth="1"/>
    <col min="24" max="24" width="13.109375" style="1" customWidth="1"/>
    <col min="25" max="25" width="12.5546875" style="1" bestFit="1" customWidth="1"/>
    <col min="26" max="26" width="14.88671875" style="1" customWidth="1"/>
    <col min="27" max="16384" width="8.88671875" style="1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643</v>
      </c>
      <c r="E6" s="4" t="s">
        <v>639</v>
      </c>
      <c r="F6" s="156"/>
      <c r="G6" s="4" t="s">
        <v>643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W9" s="32"/>
      <c r="X9" s="26"/>
      <c r="Y9" s="32"/>
      <c r="Z9" s="33"/>
    </row>
    <row r="10" spans="1:26">
      <c r="A10" s="159"/>
      <c r="B10" s="159"/>
      <c r="C10" s="156"/>
      <c r="D10" s="75" t="s">
        <v>644</v>
      </c>
      <c r="E10" s="75" t="s">
        <v>640</v>
      </c>
      <c r="F10" s="156"/>
      <c r="G10" s="75" t="s">
        <v>644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2"/>
      <c r="X10" s="33"/>
      <c r="Y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7"/>
      <c r="W11" s="32"/>
      <c r="X11" s="7"/>
      <c r="Y11" s="26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7"/>
      <c r="W12" s="55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52397.87</v>
      </c>
      <c r="E13" s="39">
        <v>112971.28</v>
      </c>
      <c r="F13" s="45">
        <f t="shared" ref="F13:F18" si="0">(D13-E13)/E13</f>
        <v>-0.53618415229074146</v>
      </c>
      <c r="G13" s="41">
        <v>9497</v>
      </c>
      <c r="H13" s="39">
        <v>298</v>
      </c>
      <c r="I13" s="39">
        <f t="shared" ref="I13:I18" si="1">G13/H13</f>
        <v>31.869127516778523</v>
      </c>
      <c r="J13" s="39">
        <v>30</v>
      </c>
      <c r="K13" s="39">
        <v>4</v>
      </c>
      <c r="L13" s="41">
        <v>960432</v>
      </c>
      <c r="M13" s="41">
        <v>174167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>
        <v>2</v>
      </c>
      <c r="C14" s="28" t="s">
        <v>633</v>
      </c>
      <c r="D14" s="41">
        <v>23064.240000000002</v>
      </c>
      <c r="E14" s="39">
        <v>47129.99</v>
      </c>
      <c r="F14" s="45">
        <f t="shared" si="0"/>
        <v>-0.5106249757320126</v>
      </c>
      <c r="G14" s="41">
        <v>2974</v>
      </c>
      <c r="H14" s="39">
        <v>144</v>
      </c>
      <c r="I14" s="39">
        <f t="shared" si="1"/>
        <v>20.652777777777779</v>
      </c>
      <c r="J14" s="39">
        <v>21</v>
      </c>
      <c r="K14" s="39">
        <v>3</v>
      </c>
      <c r="L14" s="41">
        <v>292426</v>
      </c>
      <c r="M14" s="41">
        <v>40017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7"/>
      <c r="Y14" s="56"/>
      <c r="Z14" s="56"/>
    </row>
    <row r="15" spans="1:26" ht="25.35" customHeight="1">
      <c r="A15" s="35">
        <v>3</v>
      </c>
      <c r="B15" s="35">
        <v>3</v>
      </c>
      <c r="C15" s="28" t="s">
        <v>623</v>
      </c>
      <c r="D15" s="41">
        <v>11354.97</v>
      </c>
      <c r="E15" s="39">
        <v>24853.22</v>
      </c>
      <c r="F15" s="45">
        <f t="shared" si="0"/>
        <v>-0.54311875885700123</v>
      </c>
      <c r="G15" s="41">
        <v>1677</v>
      </c>
      <c r="H15" s="39">
        <v>87</v>
      </c>
      <c r="I15" s="39">
        <f t="shared" si="1"/>
        <v>19.275862068965516</v>
      </c>
      <c r="J15" s="39">
        <v>9</v>
      </c>
      <c r="K15" s="39">
        <v>5</v>
      </c>
      <c r="L15" s="41">
        <v>255573.16</v>
      </c>
      <c r="M15" s="41">
        <v>39559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7"/>
      <c r="Y15" s="56"/>
      <c r="Z15" s="56"/>
    </row>
    <row r="16" spans="1:26" ht="25.35" customHeight="1">
      <c r="A16" s="35">
        <v>4</v>
      </c>
      <c r="B16" s="35">
        <v>4</v>
      </c>
      <c r="C16" s="28" t="s">
        <v>626</v>
      </c>
      <c r="D16" s="41">
        <v>9866.35</v>
      </c>
      <c r="E16" s="39">
        <v>19332.16</v>
      </c>
      <c r="F16" s="45">
        <f t="shared" si="0"/>
        <v>-0.48964057818681406</v>
      </c>
      <c r="G16" s="41">
        <v>1453</v>
      </c>
      <c r="H16" s="39">
        <v>61</v>
      </c>
      <c r="I16" s="39">
        <f t="shared" si="1"/>
        <v>23.819672131147541</v>
      </c>
      <c r="J16" s="39">
        <v>12</v>
      </c>
      <c r="K16" s="39">
        <v>5</v>
      </c>
      <c r="L16" s="41">
        <v>191909.07</v>
      </c>
      <c r="M16" s="41">
        <v>28989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7"/>
      <c r="Y16" s="56"/>
      <c r="Z16" s="56"/>
    </row>
    <row r="17" spans="1:29" ht="25.35" customHeight="1">
      <c r="A17" s="35">
        <v>5</v>
      </c>
      <c r="B17" s="35">
        <v>5</v>
      </c>
      <c r="C17" s="28" t="s">
        <v>597</v>
      </c>
      <c r="D17" s="41">
        <v>6942.64</v>
      </c>
      <c r="E17" s="39">
        <v>11513.73</v>
      </c>
      <c r="F17" s="45">
        <f t="shared" si="0"/>
        <v>-0.3970120890449923</v>
      </c>
      <c r="G17" s="41">
        <v>983</v>
      </c>
      <c r="H17" s="39">
        <v>34</v>
      </c>
      <c r="I17" s="39">
        <f t="shared" si="1"/>
        <v>28.911764705882351</v>
      </c>
      <c r="J17" s="39">
        <v>7</v>
      </c>
      <c r="K17" s="39">
        <v>9</v>
      </c>
      <c r="L17" s="41">
        <v>310054</v>
      </c>
      <c r="M17" s="41">
        <v>46081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7"/>
      <c r="Y17" s="56"/>
      <c r="Z17" s="56"/>
    </row>
    <row r="18" spans="1:29" ht="25.35" customHeight="1">
      <c r="A18" s="35">
        <v>6</v>
      </c>
      <c r="B18" s="35">
        <v>6</v>
      </c>
      <c r="C18" s="28" t="s">
        <v>627</v>
      </c>
      <c r="D18" s="41">
        <v>5488.07</v>
      </c>
      <c r="E18" s="39">
        <v>8030.02</v>
      </c>
      <c r="F18" s="45">
        <f t="shared" si="0"/>
        <v>-0.31655587408250546</v>
      </c>
      <c r="G18" s="41">
        <v>751</v>
      </c>
      <c r="H18" s="39">
        <v>26</v>
      </c>
      <c r="I18" s="39">
        <f t="shared" si="1"/>
        <v>28.884615384615383</v>
      </c>
      <c r="J18" s="39">
        <v>6</v>
      </c>
      <c r="K18" s="39">
        <v>5</v>
      </c>
      <c r="L18" s="41">
        <v>78390</v>
      </c>
      <c r="M18" s="41">
        <v>11745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7"/>
      <c r="Y18" s="56"/>
      <c r="Z18" s="56"/>
    </row>
    <row r="19" spans="1:29" ht="25.35" customHeight="1">
      <c r="A19" s="35">
        <v>7</v>
      </c>
      <c r="B19" s="35" t="s">
        <v>34</v>
      </c>
      <c r="C19" s="28" t="s">
        <v>647</v>
      </c>
      <c r="D19" s="41">
        <v>3671</v>
      </c>
      <c r="E19" s="39" t="s">
        <v>36</v>
      </c>
      <c r="F19" s="39" t="s">
        <v>36</v>
      </c>
      <c r="G19" s="41">
        <v>597</v>
      </c>
      <c r="H19" s="39" t="s">
        <v>36</v>
      </c>
      <c r="I19" s="39" t="s">
        <v>36</v>
      </c>
      <c r="J19" s="39">
        <v>16</v>
      </c>
      <c r="K19" s="39">
        <v>1</v>
      </c>
      <c r="L19" s="41">
        <v>3671</v>
      </c>
      <c r="M19" s="41">
        <v>597</v>
      </c>
      <c r="N19" s="37">
        <v>44764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7"/>
      <c r="Y19" s="56"/>
      <c r="Z19" s="56"/>
    </row>
    <row r="20" spans="1:29" ht="25.35" customHeight="1">
      <c r="A20" s="35">
        <v>8</v>
      </c>
      <c r="B20" s="35">
        <v>8</v>
      </c>
      <c r="C20" s="28" t="s">
        <v>606</v>
      </c>
      <c r="D20" s="41">
        <v>3084.54</v>
      </c>
      <c r="E20" s="39">
        <v>4463.01</v>
      </c>
      <c r="F20" s="45">
        <f>(D20-E20)/E20</f>
        <v>-0.30886554141711542</v>
      </c>
      <c r="G20" s="41">
        <v>495</v>
      </c>
      <c r="H20" s="39">
        <v>27</v>
      </c>
      <c r="I20" s="39">
        <f>G20/H20</f>
        <v>18.333333333333332</v>
      </c>
      <c r="J20" s="39">
        <v>7</v>
      </c>
      <c r="K20" s="39">
        <v>7</v>
      </c>
      <c r="L20" s="41">
        <v>189814</v>
      </c>
      <c r="M20" s="41">
        <v>29453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7"/>
      <c r="Y20" s="56"/>
      <c r="Z20" s="56"/>
    </row>
    <row r="21" spans="1:29" ht="25.35" customHeight="1">
      <c r="A21" s="35">
        <v>9</v>
      </c>
      <c r="B21" s="35">
        <v>7</v>
      </c>
      <c r="C21" s="28" t="s">
        <v>634</v>
      </c>
      <c r="D21" s="41">
        <v>1953</v>
      </c>
      <c r="E21" s="39">
        <v>7071</v>
      </c>
      <c r="F21" s="45">
        <f>(D21-E21)/E21</f>
        <v>-0.72380144251166734</v>
      </c>
      <c r="G21" s="41">
        <v>293</v>
      </c>
      <c r="H21" s="39" t="s">
        <v>36</v>
      </c>
      <c r="I21" s="39" t="s">
        <v>36</v>
      </c>
      <c r="J21" s="39">
        <v>10</v>
      </c>
      <c r="K21" s="39">
        <v>3</v>
      </c>
      <c r="L21" s="41">
        <v>32148</v>
      </c>
      <c r="M21" s="41">
        <v>4869</v>
      </c>
      <c r="N21" s="37">
        <v>44750</v>
      </c>
      <c r="O21" s="36" t="s">
        <v>65</v>
      </c>
      <c r="P21" s="72"/>
      <c r="Q21" s="54"/>
      <c r="R21" s="32"/>
      <c r="S21" s="55"/>
      <c r="T21" s="55"/>
      <c r="U21" s="32"/>
      <c r="V21" s="32"/>
      <c r="W21" s="32"/>
      <c r="X21" s="7"/>
      <c r="Y21" s="56"/>
      <c r="Z21" s="56"/>
    </row>
    <row r="22" spans="1:29" ht="25.35" customHeight="1">
      <c r="A22" s="35">
        <v>10</v>
      </c>
      <c r="B22" s="35">
        <v>9</v>
      </c>
      <c r="C22" s="28" t="s">
        <v>612</v>
      </c>
      <c r="D22" s="41">
        <v>1716.43</v>
      </c>
      <c r="E22" s="39">
        <v>2639.49</v>
      </c>
      <c r="F22" s="45">
        <f>(D22-E22)/E22</f>
        <v>-0.34971149729682621</v>
      </c>
      <c r="G22" s="41">
        <v>355</v>
      </c>
      <c r="H22" s="39">
        <v>29</v>
      </c>
      <c r="I22" s="39">
        <f>G22/H22</f>
        <v>12.241379310344827</v>
      </c>
      <c r="J22" s="39">
        <v>8</v>
      </c>
      <c r="K22" s="39">
        <v>6</v>
      </c>
      <c r="L22" s="41">
        <v>77102</v>
      </c>
      <c r="M22" s="41">
        <v>17294</v>
      </c>
      <c r="N22" s="37">
        <v>44729</v>
      </c>
      <c r="O22" s="36" t="s">
        <v>41</v>
      </c>
      <c r="P22" s="72"/>
      <c r="Q22" s="77"/>
      <c r="R22" s="32"/>
      <c r="S22" s="55"/>
      <c r="T22" s="55"/>
      <c r="U22" s="32"/>
      <c r="V22" s="32"/>
      <c r="W22" s="32"/>
      <c r="X22" s="7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119539.11</v>
      </c>
      <c r="E23" s="34">
        <v>239340.34</v>
      </c>
      <c r="F23" s="65">
        <f>(D23-E23)/E23</f>
        <v>-0.50054758842575386</v>
      </c>
      <c r="G23" s="34">
        <f t="shared" ref="G23" si="2">SUM(G13:G22)</f>
        <v>19075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9" ht="25.35" customHeight="1">
      <c r="A25" s="35">
        <v>11</v>
      </c>
      <c r="B25" s="35">
        <v>10</v>
      </c>
      <c r="C25" s="28" t="s">
        <v>599</v>
      </c>
      <c r="D25" s="41">
        <v>714.7</v>
      </c>
      <c r="E25" s="39">
        <v>1336.44</v>
      </c>
      <c r="F25" s="45">
        <f>(D25-E25)/E25</f>
        <v>-0.46522103498847683</v>
      </c>
      <c r="G25" s="41">
        <v>135</v>
      </c>
      <c r="H25" s="39">
        <v>10</v>
      </c>
      <c r="I25" s="39">
        <f t="shared" ref="I25:I31" si="3">G25/H25</f>
        <v>13.5</v>
      </c>
      <c r="J25" s="39">
        <v>3</v>
      </c>
      <c r="K25" s="39">
        <v>8</v>
      </c>
      <c r="L25" s="41">
        <v>72770.63</v>
      </c>
      <c r="M25" s="41">
        <v>16938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7"/>
      <c r="V25" s="32"/>
      <c r="W25" s="32"/>
      <c r="X25" s="56"/>
      <c r="Y25" s="32"/>
      <c r="Z25" s="56"/>
    </row>
    <row r="26" spans="1:29" ht="25.35" customHeight="1">
      <c r="A26" s="35">
        <v>12</v>
      </c>
      <c r="B26" s="35">
        <v>13</v>
      </c>
      <c r="C26" s="28" t="s">
        <v>596</v>
      </c>
      <c r="D26" s="41">
        <v>664.56</v>
      </c>
      <c r="E26" s="39">
        <v>401.1</v>
      </c>
      <c r="F26" s="45">
        <f>(D26-E26)/E26</f>
        <v>0.65684367988032888</v>
      </c>
      <c r="G26" s="41">
        <v>221</v>
      </c>
      <c r="H26" s="39">
        <v>14</v>
      </c>
      <c r="I26" s="39">
        <f t="shared" si="3"/>
        <v>15.785714285714286</v>
      </c>
      <c r="J26" s="39">
        <v>5</v>
      </c>
      <c r="K26" s="39">
        <v>9</v>
      </c>
      <c r="L26" s="41">
        <v>34719.83</v>
      </c>
      <c r="M26" s="41">
        <v>8632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7"/>
      <c r="Y26" s="56"/>
      <c r="Z26" s="56"/>
    </row>
    <row r="27" spans="1:29" ht="25.35" customHeight="1">
      <c r="A27" s="35">
        <v>13</v>
      </c>
      <c r="B27" s="35">
        <v>11</v>
      </c>
      <c r="C27" s="28" t="s">
        <v>35</v>
      </c>
      <c r="D27" s="41">
        <v>561.14</v>
      </c>
      <c r="E27" s="39">
        <v>1067.6300000000001</v>
      </c>
      <c r="F27" s="45">
        <f>(D27-E27)/E27</f>
        <v>-0.47440592714704538</v>
      </c>
      <c r="G27" s="41">
        <v>122</v>
      </c>
      <c r="H27" s="39">
        <v>6</v>
      </c>
      <c r="I27" s="39">
        <f t="shared" si="3"/>
        <v>20.333333333333332</v>
      </c>
      <c r="J27" s="39">
        <v>2</v>
      </c>
      <c r="K27" s="39">
        <v>17</v>
      </c>
      <c r="L27" s="41">
        <v>421865</v>
      </c>
      <c r="M27" s="41">
        <v>82847</v>
      </c>
      <c r="N27" s="37">
        <v>44652</v>
      </c>
      <c r="O27" s="36" t="s">
        <v>37</v>
      </c>
      <c r="P27" s="72"/>
      <c r="Q27" s="54"/>
      <c r="R27" s="32"/>
      <c r="S27" s="55"/>
      <c r="T27" s="55"/>
      <c r="U27" s="32"/>
      <c r="V27" s="32"/>
      <c r="W27" s="32"/>
      <c r="X27" s="7"/>
      <c r="Y27" s="56"/>
      <c r="Z27" s="56"/>
    </row>
    <row r="28" spans="1:29" ht="25.35" customHeight="1">
      <c r="A28" s="35">
        <v>14</v>
      </c>
      <c r="B28" s="42" t="s">
        <v>36</v>
      </c>
      <c r="C28" s="28" t="s">
        <v>77</v>
      </c>
      <c r="D28" s="41">
        <v>189</v>
      </c>
      <c r="E28" s="39" t="s">
        <v>36</v>
      </c>
      <c r="F28" s="39" t="s">
        <v>36</v>
      </c>
      <c r="G28" s="41">
        <v>76</v>
      </c>
      <c r="H28" s="39">
        <v>2</v>
      </c>
      <c r="I28" s="39">
        <f t="shared" si="3"/>
        <v>38</v>
      </c>
      <c r="J28" s="39">
        <v>1</v>
      </c>
      <c r="K28" s="39" t="s">
        <v>36</v>
      </c>
      <c r="L28" s="41">
        <v>183764</v>
      </c>
      <c r="M28" s="41">
        <v>36397</v>
      </c>
      <c r="N28" s="37">
        <v>44568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</row>
    <row r="29" spans="1:29" ht="25.35" customHeight="1">
      <c r="A29" s="35">
        <v>15</v>
      </c>
      <c r="B29" s="42" t="s">
        <v>36</v>
      </c>
      <c r="C29" s="28" t="s">
        <v>292</v>
      </c>
      <c r="D29" s="41">
        <v>163</v>
      </c>
      <c r="E29" s="39" t="s">
        <v>36</v>
      </c>
      <c r="F29" s="39" t="s">
        <v>36</v>
      </c>
      <c r="G29" s="41">
        <v>65</v>
      </c>
      <c r="H29" s="39">
        <v>3</v>
      </c>
      <c r="I29" s="39">
        <f t="shared" si="3"/>
        <v>21.666666666666668</v>
      </c>
      <c r="J29" s="39">
        <v>1</v>
      </c>
      <c r="K29" s="39" t="s">
        <v>36</v>
      </c>
      <c r="L29" s="41">
        <v>46827.72</v>
      </c>
      <c r="M29" s="41">
        <v>10195</v>
      </c>
      <c r="N29" s="37">
        <v>44470</v>
      </c>
      <c r="O29" s="36" t="s">
        <v>48</v>
      </c>
      <c r="P29" s="33"/>
      <c r="Q29" s="54"/>
      <c r="R29" s="54"/>
      <c r="S29" s="72"/>
      <c r="T29" s="54"/>
      <c r="U29" s="32"/>
      <c r="V29" s="55"/>
      <c r="W29" s="55"/>
      <c r="X29" s="32"/>
      <c r="Y29" s="7"/>
      <c r="Z29" s="32"/>
      <c r="AA29" s="56"/>
      <c r="AB29" s="32"/>
      <c r="AC29" s="56"/>
    </row>
    <row r="30" spans="1:29" ht="25.35" customHeight="1">
      <c r="A30" s="35">
        <v>16</v>
      </c>
      <c r="B30" s="42" t="s">
        <v>36</v>
      </c>
      <c r="C30" s="28" t="s">
        <v>111</v>
      </c>
      <c r="D30" s="41">
        <v>128</v>
      </c>
      <c r="E30" s="39" t="s">
        <v>36</v>
      </c>
      <c r="F30" s="39" t="s">
        <v>36</v>
      </c>
      <c r="G30" s="41">
        <v>48</v>
      </c>
      <c r="H30" s="39">
        <v>3</v>
      </c>
      <c r="I30" s="39">
        <f t="shared" si="3"/>
        <v>16</v>
      </c>
      <c r="J30" s="39">
        <v>1</v>
      </c>
      <c r="K30" s="39" t="s">
        <v>36</v>
      </c>
      <c r="L30" s="41">
        <v>317977</v>
      </c>
      <c r="M30" s="41">
        <v>64690</v>
      </c>
      <c r="N30" s="37">
        <v>44554</v>
      </c>
      <c r="O30" s="36" t="s">
        <v>43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9" ht="25.35" customHeight="1">
      <c r="A31" s="35">
        <v>17</v>
      </c>
      <c r="B31" s="42" t="s">
        <v>36</v>
      </c>
      <c r="C31" s="28" t="s">
        <v>213</v>
      </c>
      <c r="D31" s="41">
        <v>69</v>
      </c>
      <c r="E31" s="39" t="s">
        <v>36</v>
      </c>
      <c r="F31" s="39" t="s">
        <v>36</v>
      </c>
      <c r="G31" s="41">
        <v>19</v>
      </c>
      <c r="H31" s="39">
        <v>1</v>
      </c>
      <c r="I31" s="39">
        <f t="shared" si="3"/>
        <v>19</v>
      </c>
      <c r="J31" s="39">
        <v>1</v>
      </c>
      <c r="K31" s="39" t="s">
        <v>36</v>
      </c>
      <c r="L31" s="41">
        <v>450800.95</v>
      </c>
      <c r="M31" s="41">
        <v>67560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56"/>
      <c r="Y31" s="32"/>
      <c r="Z31" s="56"/>
    </row>
    <row r="32" spans="1:29" ht="25.35" customHeight="1">
      <c r="A32" s="35">
        <v>18</v>
      </c>
      <c r="B32" s="64">
        <v>17</v>
      </c>
      <c r="C32" s="28" t="s">
        <v>578</v>
      </c>
      <c r="D32" s="41">
        <v>44</v>
      </c>
      <c r="E32" s="39">
        <v>88</v>
      </c>
      <c r="F32" s="45">
        <f>(D32-E32)/E32</f>
        <v>-0.5</v>
      </c>
      <c r="G32" s="41">
        <v>17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43346</v>
      </c>
      <c r="M32" s="41">
        <v>9285</v>
      </c>
      <c r="N32" s="37">
        <v>44694</v>
      </c>
      <c r="O32" s="36" t="s">
        <v>65</v>
      </c>
      <c r="P32" s="72"/>
      <c r="Q32" s="54"/>
      <c r="R32" s="32"/>
      <c r="S32" s="55"/>
      <c r="T32" s="55"/>
      <c r="U32" s="32"/>
      <c r="V32" s="32"/>
      <c r="W32" s="7"/>
      <c r="X32" s="56"/>
      <c r="Y32" s="32"/>
      <c r="Z32" s="56"/>
    </row>
    <row r="33" spans="1:29" ht="25.35" customHeight="1">
      <c r="A33" s="35">
        <v>19</v>
      </c>
      <c r="B33" s="39" t="s">
        <v>36</v>
      </c>
      <c r="C33" s="28" t="s">
        <v>648</v>
      </c>
      <c r="D33" s="41">
        <v>35</v>
      </c>
      <c r="E33" s="39" t="s">
        <v>36</v>
      </c>
      <c r="F33" s="39" t="s">
        <v>36</v>
      </c>
      <c r="G33" s="41">
        <v>5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690</v>
      </c>
      <c r="M33" s="41">
        <v>120</v>
      </c>
      <c r="N33" s="37">
        <v>44757</v>
      </c>
      <c r="O33" s="36" t="s">
        <v>81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10</v>
      </c>
      <c r="E34" s="39" t="s">
        <v>36</v>
      </c>
      <c r="F34" s="39" t="s">
        <v>36</v>
      </c>
      <c r="G34" s="41">
        <v>4</v>
      </c>
      <c r="H34" s="39">
        <v>2</v>
      </c>
      <c r="I34" s="39">
        <f>G34/H34</f>
        <v>2</v>
      </c>
      <c r="J34" s="39">
        <v>1</v>
      </c>
      <c r="K34" s="39" t="s">
        <v>36</v>
      </c>
      <c r="L34" s="41">
        <v>99886.37</v>
      </c>
      <c r="M34" s="41">
        <v>20748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55"/>
      <c r="X34" s="55"/>
      <c r="Y34" s="7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122117.51</v>
      </c>
      <c r="E35" s="34">
        <v>242025.57</v>
      </c>
      <c r="F35" s="53">
        <f>(D35-E35)/E35</f>
        <v>-0.49543550295119648</v>
      </c>
      <c r="G35" s="34">
        <f>SUM(G23:G34)</f>
        <v>19787</v>
      </c>
      <c r="H35" s="34"/>
      <c r="I35" s="16"/>
      <c r="J35" s="15"/>
      <c r="K35" s="17"/>
      <c r="L35" s="18"/>
      <c r="M35" s="22"/>
      <c r="N35" s="19"/>
      <c r="O35" s="46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sheetPr codeName="Sheet27"/>
  <dimension ref="A1:AC65"/>
  <sheetViews>
    <sheetView zoomScale="60" zoomScaleNormal="60" workbookViewId="0">
      <selection activeCell="T22" sqref="T2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8.88671875" style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3.6640625" style="1" bestFit="1" customWidth="1"/>
    <col min="23" max="23" width="10.88671875" style="1" bestFit="1" customWidth="1"/>
    <col min="24" max="24" width="12.5546875" style="1" bestFit="1" customWidth="1"/>
    <col min="25" max="25" width="13.109375" style="1" customWidth="1"/>
    <col min="26" max="26" width="14.88671875" style="1" customWidth="1"/>
    <col min="27" max="16384" width="8.88671875" style="1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639</v>
      </c>
      <c r="E6" s="4" t="s">
        <v>635</v>
      </c>
      <c r="F6" s="156"/>
      <c r="G6" s="4" t="s">
        <v>639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V9" s="32"/>
      <c r="X9" s="32"/>
      <c r="Y9" s="26"/>
      <c r="Z9" s="33"/>
    </row>
    <row r="10" spans="1:26">
      <c r="A10" s="159"/>
      <c r="B10" s="159"/>
      <c r="C10" s="156"/>
      <c r="D10" s="75" t="s">
        <v>640</v>
      </c>
      <c r="E10" s="75" t="s">
        <v>636</v>
      </c>
      <c r="F10" s="156"/>
      <c r="G10" s="75" t="s">
        <v>640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2"/>
      <c r="X10" s="32"/>
      <c r="Y10" s="33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32"/>
      <c r="W11" s="7"/>
      <c r="X11" s="26"/>
      <c r="Y11" s="7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55"/>
      <c r="W12" s="7"/>
      <c r="X12" s="26"/>
      <c r="Y12" s="7"/>
      <c r="Z12" s="56"/>
    </row>
    <row r="13" spans="1:26" ht="25.35" customHeight="1">
      <c r="A13" s="35">
        <v>1</v>
      </c>
      <c r="B13" s="61">
        <v>1</v>
      </c>
      <c r="C13" s="28" t="s">
        <v>632</v>
      </c>
      <c r="D13" s="41">
        <v>112971.28</v>
      </c>
      <c r="E13" s="39">
        <v>145131.99</v>
      </c>
      <c r="F13" s="45">
        <f t="shared" ref="F13:F23" si="0">(D13-E13)/E13</f>
        <v>-0.22159628624950292</v>
      </c>
      <c r="G13" s="41">
        <v>20341</v>
      </c>
      <c r="H13" s="39">
        <v>298</v>
      </c>
      <c r="I13" s="39">
        <f t="shared" ref="I13:I18" si="1">G13/H13</f>
        <v>68.258389261744966</v>
      </c>
      <c r="J13" s="39">
        <v>31</v>
      </c>
      <c r="K13" s="39">
        <v>3</v>
      </c>
      <c r="L13" s="41">
        <v>839237</v>
      </c>
      <c r="M13" s="41">
        <v>150809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61">
        <v>2</v>
      </c>
      <c r="C14" s="28" t="s">
        <v>633</v>
      </c>
      <c r="D14" s="41">
        <v>47129.99</v>
      </c>
      <c r="E14" s="39">
        <v>109033.95</v>
      </c>
      <c r="F14" s="45">
        <f t="shared" si="0"/>
        <v>-0.56774940282361597</v>
      </c>
      <c r="G14" s="41">
        <v>6168</v>
      </c>
      <c r="H14" s="39">
        <v>180</v>
      </c>
      <c r="I14" s="39">
        <f t="shared" si="1"/>
        <v>34.266666666666666</v>
      </c>
      <c r="J14" s="39">
        <v>27</v>
      </c>
      <c r="K14" s="39">
        <v>2</v>
      </c>
      <c r="L14" s="41">
        <v>239036</v>
      </c>
      <c r="M14" s="41">
        <v>32421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61">
        <v>3</v>
      </c>
      <c r="C15" s="28" t="s">
        <v>623</v>
      </c>
      <c r="D15" s="41">
        <v>24853.22</v>
      </c>
      <c r="E15" s="39">
        <v>27039.919999999998</v>
      </c>
      <c r="F15" s="45">
        <f t="shared" si="0"/>
        <v>-8.0869322098585994E-2</v>
      </c>
      <c r="G15" s="41">
        <v>3577</v>
      </c>
      <c r="H15" s="39">
        <v>84</v>
      </c>
      <c r="I15" s="39">
        <f t="shared" si="1"/>
        <v>42.583333333333336</v>
      </c>
      <c r="J15" s="39">
        <v>9</v>
      </c>
      <c r="K15" s="39">
        <v>4</v>
      </c>
      <c r="L15" s="41">
        <v>231824.82</v>
      </c>
      <c r="M15" s="41">
        <v>35867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61">
        <v>4</v>
      </c>
      <c r="C16" s="28" t="s">
        <v>626</v>
      </c>
      <c r="D16" s="41">
        <v>19332.16</v>
      </c>
      <c r="E16" s="39">
        <v>19314.27</v>
      </c>
      <c r="F16" s="45">
        <f t="shared" si="0"/>
        <v>9.2625815006207421E-4</v>
      </c>
      <c r="G16" s="41">
        <v>2864</v>
      </c>
      <c r="H16" s="39">
        <v>69</v>
      </c>
      <c r="I16" s="39">
        <f t="shared" si="1"/>
        <v>41.507246376811594</v>
      </c>
      <c r="J16" s="39">
        <v>13</v>
      </c>
      <c r="K16" s="39">
        <v>4</v>
      </c>
      <c r="L16" s="41">
        <v>170778.23999999999</v>
      </c>
      <c r="M16" s="41">
        <v>25535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9" ht="25.35" customHeight="1">
      <c r="A17" s="35">
        <v>5</v>
      </c>
      <c r="B17" s="61">
        <v>5</v>
      </c>
      <c r="C17" s="28" t="s">
        <v>597</v>
      </c>
      <c r="D17" s="41">
        <v>11513.73</v>
      </c>
      <c r="E17" s="39">
        <v>10735.09</v>
      </c>
      <c r="F17" s="45">
        <f t="shared" si="0"/>
        <v>7.2532228421000614E-2</v>
      </c>
      <c r="G17" s="41">
        <v>1610</v>
      </c>
      <c r="H17" s="39">
        <v>32</v>
      </c>
      <c r="I17" s="39">
        <f t="shared" si="1"/>
        <v>50.3125</v>
      </c>
      <c r="J17" s="39">
        <v>6</v>
      </c>
      <c r="K17" s="39">
        <v>8</v>
      </c>
      <c r="L17" s="41">
        <v>296703</v>
      </c>
      <c r="M17" s="41">
        <v>44037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9" ht="25.35" customHeight="1">
      <c r="A18" s="35">
        <v>6</v>
      </c>
      <c r="B18" s="61">
        <v>7</v>
      </c>
      <c r="C18" s="28" t="s">
        <v>627</v>
      </c>
      <c r="D18" s="41">
        <v>8030.02</v>
      </c>
      <c r="E18" s="39">
        <v>7293.4</v>
      </c>
      <c r="F18" s="45">
        <f t="shared" si="0"/>
        <v>0.10099816272246152</v>
      </c>
      <c r="G18" s="41">
        <v>1104</v>
      </c>
      <c r="H18" s="39">
        <v>21</v>
      </c>
      <c r="I18" s="39">
        <f t="shared" si="1"/>
        <v>52.571428571428569</v>
      </c>
      <c r="J18" s="39">
        <v>7</v>
      </c>
      <c r="K18" s="39">
        <v>4</v>
      </c>
      <c r="L18" s="41">
        <v>68041</v>
      </c>
      <c r="M18" s="41">
        <v>10260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9" ht="25.35" customHeight="1">
      <c r="A19" s="35">
        <v>7</v>
      </c>
      <c r="B19" s="61">
        <v>6</v>
      </c>
      <c r="C19" s="28" t="s">
        <v>634</v>
      </c>
      <c r="D19" s="41">
        <v>7071</v>
      </c>
      <c r="E19" s="39">
        <v>9267</v>
      </c>
      <c r="F19" s="45">
        <f t="shared" si="0"/>
        <v>-0.23696989316931047</v>
      </c>
      <c r="G19" s="41">
        <v>1043</v>
      </c>
      <c r="H19" s="39" t="s">
        <v>36</v>
      </c>
      <c r="I19" s="39" t="s">
        <v>36</v>
      </c>
      <c r="J19" s="39">
        <v>14</v>
      </c>
      <c r="K19" s="39">
        <v>2</v>
      </c>
      <c r="L19" s="41">
        <v>26807</v>
      </c>
      <c r="M19" s="41">
        <v>4016</v>
      </c>
      <c r="N19" s="37">
        <v>44750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9" ht="25.35" customHeight="1">
      <c r="A20" s="35">
        <v>8</v>
      </c>
      <c r="B20" s="61">
        <v>8</v>
      </c>
      <c r="C20" s="28" t="s">
        <v>606</v>
      </c>
      <c r="D20" s="41">
        <v>4463.01</v>
      </c>
      <c r="E20" s="39">
        <v>4135.5</v>
      </c>
      <c r="F20" s="45">
        <f t="shared" si="0"/>
        <v>7.9194776931447275E-2</v>
      </c>
      <c r="G20" s="41">
        <v>706</v>
      </c>
      <c r="H20" s="39">
        <v>30</v>
      </c>
      <c r="I20" s="39">
        <f>G20/H20</f>
        <v>23.533333333333335</v>
      </c>
      <c r="J20" s="39">
        <v>9</v>
      </c>
      <c r="K20" s="39">
        <v>6</v>
      </c>
      <c r="L20" s="41">
        <v>184162</v>
      </c>
      <c r="M20" s="41">
        <v>28472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9" ht="25.35" customHeight="1">
      <c r="A21" s="35">
        <v>9</v>
      </c>
      <c r="B21" s="61">
        <v>9</v>
      </c>
      <c r="C21" s="28" t="s">
        <v>612</v>
      </c>
      <c r="D21" s="41">
        <v>2639.49</v>
      </c>
      <c r="E21" s="39">
        <v>1835.7</v>
      </c>
      <c r="F21" s="45">
        <f t="shared" si="0"/>
        <v>0.43786566432423585</v>
      </c>
      <c r="G21" s="41">
        <v>536</v>
      </c>
      <c r="H21" s="39">
        <v>28</v>
      </c>
      <c r="I21" s="39">
        <f>G21/H21</f>
        <v>19.142857142857142</v>
      </c>
      <c r="J21" s="39">
        <v>9</v>
      </c>
      <c r="K21" s="39">
        <v>5</v>
      </c>
      <c r="L21" s="41">
        <v>72975</v>
      </c>
      <c r="M21" s="41">
        <v>16389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32"/>
      <c r="X21" s="56"/>
      <c r="Y21" s="7"/>
      <c r="Z21" s="56"/>
    </row>
    <row r="22" spans="1:29" ht="25.35" customHeight="1">
      <c r="A22" s="35">
        <v>10</v>
      </c>
      <c r="B22" s="61">
        <v>11</v>
      </c>
      <c r="C22" s="28" t="s">
        <v>599</v>
      </c>
      <c r="D22" s="41">
        <v>1336.44</v>
      </c>
      <c r="E22" s="39">
        <v>505.56</v>
      </c>
      <c r="F22" s="45">
        <f t="shared" si="0"/>
        <v>1.643484452883931</v>
      </c>
      <c r="G22" s="41">
        <v>263</v>
      </c>
      <c r="H22" s="39">
        <v>11</v>
      </c>
      <c r="I22" s="39">
        <f>G22/H22</f>
        <v>23.90909090909091</v>
      </c>
      <c r="J22" s="39">
        <v>4</v>
      </c>
      <c r="K22" s="39">
        <v>7</v>
      </c>
      <c r="L22" s="41">
        <v>71177.87</v>
      </c>
      <c r="M22" s="41">
        <v>16613</v>
      </c>
      <c r="N22" s="37">
        <v>44715</v>
      </c>
      <c r="O22" s="36" t="s">
        <v>48</v>
      </c>
      <c r="P22" s="72"/>
      <c r="Q22" s="54"/>
      <c r="R22" s="32"/>
      <c r="S22" s="55"/>
      <c r="T22" s="55"/>
      <c r="U22" s="7"/>
      <c r="V22" s="32"/>
      <c r="W22" s="32"/>
      <c r="X22" s="32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239340.34</v>
      </c>
      <c r="E23" s="34">
        <v>334473.36000000004</v>
      </c>
      <c r="F23" s="53">
        <f t="shared" si="0"/>
        <v>-0.28442629930228236</v>
      </c>
      <c r="G23" s="34">
        <f t="shared" ref="G23" si="2">SUM(G13:G22)</f>
        <v>38212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61">
        <v>10</v>
      </c>
      <c r="C25" s="28" t="s">
        <v>35</v>
      </c>
      <c r="D25" s="41">
        <v>1067.6300000000001</v>
      </c>
      <c r="E25" s="39">
        <v>686.54</v>
      </c>
      <c r="F25" s="45">
        <f>(D25-E25)/E25</f>
        <v>0.55508783173595155</v>
      </c>
      <c r="G25" s="41">
        <v>238</v>
      </c>
      <c r="H25" s="39">
        <v>9</v>
      </c>
      <c r="I25" s="39">
        <f t="shared" ref="I25:I30" si="3">G25/H25</f>
        <v>26.444444444444443</v>
      </c>
      <c r="J25" s="39">
        <v>3</v>
      </c>
      <c r="K25" s="39">
        <v>16</v>
      </c>
      <c r="L25" s="41">
        <v>420647</v>
      </c>
      <c r="M25" s="41">
        <v>82561</v>
      </c>
      <c r="N25" s="37">
        <v>44652</v>
      </c>
      <c r="O25" s="36" t="s">
        <v>37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9" ht="25.35" customHeight="1">
      <c r="A26" s="35">
        <v>12</v>
      </c>
      <c r="B26" s="61">
        <v>14</v>
      </c>
      <c r="C26" s="28" t="s">
        <v>565</v>
      </c>
      <c r="D26" s="41">
        <v>429.5</v>
      </c>
      <c r="E26" s="39">
        <v>93</v>
      </c>
      <c r="F26" s="45">
        <f>(D26-E26)/E26</f>
        <v>3.618279569892473</v>
      </c>
      <c r="G26" s="41">
        <v>87</v>
      </c>
      <c r="H26" s="39">
        <v>3</v>
      </c>
      <c r="I26" s="39">
        <f t="shared" si="3"/>
        <v>29</v>
      </c>
      <c r="J26" s="39">
        <v>3</v>
      </c>
      <c r="K26" s="39">
        <v>12</v>
      </c>
      <c r="L26" s="41">
        <v>25832.78</v>
      </c>
      <c r="M26" s="41">
        <v>4403</v>
      </c>
      <c r="N26" s="37">
        <v>44680</v>
      </c>
      <c r="O26" s="36" t="s">
        <v>68</v>
      </c>
      <c r="P26" s="72"/>
      <c r="Q26" s="54"/>
      <c r="R26" s="32"/>
      <c r="S26" s="55"/>
      <c r="T26" s="55"/>
      <c r="U26" s="7"/>
      <c r="V26" s="32"/>
      <c r="W26" s="32"/>
      <c r="X26" s="56"/>
      <c r="Y26" s="32"/>
      <c r="Z26" s="56"/>
    </row>
    <row r="27" spans="1:29" ht="25.35" customHeight="1">
      <c r="A27" s="35">
        <v>13</v>
      </c>
      <c r="B27" s="62">
        <v>12</v>
      </c>
      <c r="C27" s="28" t="s">
        <v>596</v>
      </c>
      <c r="D27" s="41">
        <v>401.1</v>
      </c>
      <c r="E27" s="39">
        <v>261.5</v>
      </c>
      <c r="F27" s="45">
        <f>(D27-E27)/E27</f>
        <v>0.53384321223709374</v>
      </c>
      <c r="G27" s="41">
        <v>138</v>
      </c>
      <c r="H27" s="39">
        <v>7</v>
      </c>
      <c r="I27" s="39">
        <f t="shared" si="3"/>
        <v>19.714285714285715</v>
      </c>
      <c r="J27" s="39">
        <v>3</v>
      </c>
      <c r="K27" s="39">
        <v>8</v>
      </c>
      <c r="L27" s="41">
        <v>33673.67</v>
      </c>
      <c r="M27" s="41">
        <v>8262</v>
      </c>
      <c r="N27" s="37">
        <v>44708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9" t="s">
        <v>36</v>
      </c>
      <c r="C28" s="28" t="s">
        <v>99</v>
      </c>
      <c r="D28" s="41">
        <v>266</v>
      </c>
      <c r="E28" s="39" t="s">
        <v>36</v>
      </c>
      <c r="F28" s="39" t="s">
        <v>36</v>
      </c>
      <c r="G28" s="41">
        <v>113</v>
      </c>
      <c r="H28" s="39">
        <v>3</v>
      </c>
      <c r="I28" s="39">
        <f t="shared" si="3"/>
        <v>37.666666666666664</v>
      </c>
      <c r="J28" s="39">
        <v>1</v>
      </c>
      <c r="K28" s="39" t="s">
        <v>36</v>
      </c>
      <c r="L28" s="41">
        <v>36863</v>
      </c>
      <c r="M28" s="41">
        <v>7328</v>
      </c>
      <c r="N28" s="37">
        <v>44589</v>
      </c>
      <c r="O28" s="36" t="s">
        <v>50</v>
      </c>
      <c r="P28" s="72"/>
      <c r="Q28" s="54"/>
      <c r="S28" s="55"/>
      <c r="T28" s="55"/>
      <c r="U28" s="55"/>
      <c r="V28" s="7"/>
      <c r="W28" s="32"/>
      <c r="X28" s="55"/>
      <c r="Y28" s="56"/>
      <c r="Z28" s="32"/>
    </row>
    <row r="29" spans="1:29" ht="25.35" customHeight="1">
      <c r="A29" s="35">
        <v>15</v>
      </c>
      <c r="B29" s="42" t="s">
        <v>36</v>
      </c>
      <c r="C29" s="28" t="s">
        <v>381</v>
      </c>
      <c r="D29" s="41">
        <v>195</v>
      </c>
      <c r="E29" s="39" t="s">
        <v>36</v>
      </c>
      <c r="F29" s="39" t="s">
        <v>36</v>
      </c>
      <c r="G29" s="41">
        <v>89</v>
      </c>
      <c r="H29" s="39">
        <v>2</v>
      </c>
      <c r="I29" s="39">
        <f t="shared" si="3"/>
        <v>44.5</v>
      </c>
      <c r="J29" s="39">
        <v>1</v>
      </c>
      <c r="K29" s="39" t="s">
        <v>36</v>
      </c>
      <c r="L29" s="41">
        <v>26945.54</v>
      </c>
      <c r="M29" s="41">
        <v>6539</v>
      </c>
      <c r="N29" s="37">
        <v>44414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32"/>
      <c r="Y29" s="7"/>
      <c r="Z29" s="56"/>
    </row>
    <row r="30" spans="1:29" ht="25.35" customHeight="1">
      <c r="A30" s="35">
        <v>16</v>
      </c>
      <c r="B30" s="39" t="s">
        <v>36</v>
      </c>
      <c r="C30" s="28" t="s">
        <v>227</v>
      </c>
      <c r="D30" s="41">
        <v>173</v>
      </c>
      <c r="E30" s="39" t="s">
        <v>36</v>
      </c>
      <c r="F30" s="39" t="s">
        <v>36</v>
      </c>
      <c r="G30" s="41">
        <v>69</v>
      </c>
      <c r="H30" s="39">
        <v>3</v>
      </c>
      <c r="I30" s="39">
        <f t="shared" si="3"/>
        <v>23</v>
      </c>
      <c r="J30" s="39">
        <v>1</v>
      </c>
      <c r="K30" s="39" t="s">
        <v>36</v>
      </c>
      <c r="L30" s="41">
        <v>19305.29</v>
      </c>
      <c r="M30" s="41">
        <v>4193</v>
      </c>
      <c r="N30" s="37">
        <v>44533</v>
      </c>
      <c r="O30" s="36" t="s">
        <v>48</v>
      </c>
      <c r="P30" s="54"/>
      <c r="Q30" s="54"/>
      <c r="R30" s="54"/>
      <c r="S30" s="55"/>
      <c r="T30" s="55"/>
      <c r="U30" s="56"/>
      <c r="X30" s="56"/>
      <c r="Y30" s="32"/>
    </row>
    <row r="31" spans="1:29" ht="25.35" customHeight="1">
      <c r="A31" s="35">
        <v>17</v>
      </c>
      <c r="B31" s="42" t="s">
        <v>36</v>
      </c>
      <c r="C31" s="28" t="s">
        <v>578</v>
      </c>
      <c r="D31" s="41">
        <v>88</v>
      </c>
      <c r="E31" s="39" t="s">
        <v>36</v>
      </c>
      <c r="F31" s="39" t="s">
        <v>36</v>
      </c>
      <c r="G31" s="41">
        <v>22</v>
      </c>
      <c r="H31" s="39" t="s">
        <v>36</v>
      </c>
      <c r="I31" s="39" t="s">
        <v>36</v>
      </c>
      <c r="J31" s="39">
        <v>1</v>
      </c>
      <c r="K31" s="39" t="s">
        <v>36</v>
      </c>
      <c r="L31" s="41">
        <v>43249</v>
      </c>
      <c r="M31" s="41">
        <v>9255</v>
      </c>
      <c r="N31" s="37">
        <v>44694</v>
      </c>
      <c r="O31" s="36" t="s">
        <v>65</v>
      </c>
      <c r="P31" s="33"/>
      <c r="Q31" s="54"/>
      <c r="R31" s="54"/>
      <c r="S31" s="72"/>
      <c r="T31" s="54"/>
      <c r="U31" s="32"/>
      <c r="V31" s="55"/>
      <c r="W31" s="32"/>
      <c r="X31" s="7"/>
      <c r="Y31" s="55"/>
      <c r="Z31" s="32"/>
      <c r="AA31" s="56"/>
      <c r="AB31" s="32"/>
      <c r="AC31" s="56"/>
    </row>
    <row r="32" spans="1:29" ht="25.35" customHeight="1">
      <c r="A32" s="35">
        <v>18</v>
      </c>
      <c r="B32" s="42" t="s">
        <v>36</v>
      </c>
      <c r="C32" s="28" t="s">
        <v>435</v>
      </c>
      <c r="D32" s="41">
        <v>43</v>
      </c>
      <c r="E32" s="39" t="s">
        <v>36</v>
      </c>
      <c r="F32" s="39" t="s">
        <v>36</v>
      </c>
      <c r="G32" s="41">
        <v>17</v>
      </c>
      <c r="H32" s="39">
        <v>2</v>
      </c>
      <c r="I32" s="39">
        <f>G32/H32</f>
        <v>8.5</v>
      </c>
      <c r="J32" s="39">
        <v>1</v>
      </c>
      <c r="K32" s="39" t="s">
        <v>36</v>
      </c>
      <c r="L32" s="41">
        <v>7084.94</v>
      </c>
      <c r="M32" s="41">
        <v>1902</v>
      </c>
      <c r="N32" s="37">
        <v>44386</v>
      </c>
      <c r="O32" s="36" t="s">
        <v>48</v>
      </c>
      <c r="P32" s="33"/>
      <c r="Q32" s="54"/>
      <c r="R32" s="54"/>
      <c r="S32" s="72"/>
      <c r="T32" s="54"/>
      <c r="U32" s="32"/>
      <c r="V32" s="55"/>
      <c r="W32" s="7"/>
      <c r="X32" s="32"/>
      <c r="Y32" s="55"/>
      <c r="Z32" s="32"/>
      <c r="AA32" s="56"/>
      <c r="AB32" s="32"/>
      <c r="AC32" s="56"/>
    </row>
    <row r="33" spans="1:27" ht="25.35" customHeight="1">
      <c r="A33" s="35">
        <v>19</v>
      </c>
      <c r="B33" s="62">
        <v>15</v>
      </c>
      <c r="C33" s="28" t="s">
        <v>537</v>
      </c>
      <c r="D33" s="41">
        <v>22</v>
      </c>
      <c r="E33" s="39">
        <v>91</v>
      </c>
      <c r="F33" s="45">
        <f>(D33-E33)/E33</f>
        <v>-0.75824175824175821</v>
      </c>
      <c r="G33" s="41">
        <v>6</v>
      </c>
      <c r="H33" s="39">
        <v>1</v>
      </c>
      <c r="I33" s="39">
        <f>G33/H33</f>
        <v>6</v>
      </c>
      <c r="J33" s="39">
        <v>1</v>
      </c>
      <c r="K33" s="39">
        <v>15</v>
      </c>
      <c r="L33" s="41">
        <v>185948.42</v>
      </c>
      <c r="M33" s="41">
        <v>45749</v>
      </c>
      <c r="N33" s="37">
        <v>44659</v>
      </c>
      <c r="O33" s="36" t="s">
        <v>48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AA33" s="56"/>
    </row>
    <row r="34" spans="1:27" ht="25.35" customHeight="1">
      <c r="A34" s="14"/>
      <c r="B34" s="14"/>
      <c r="C34" s="27" t="s">
        <v>229</v>
      </c>
      <c r="D34" s="34">
        <f>SUM(D23:D33)</f>
        <v>242025.57</v>
      </c>
      <c r="E34" s="34">
        <v>335733.42000000004</v>
      </c>
      <c r="F34" s="53">
        <f>(D34-E34)/E34</f>
        <v>-0.27911385765527907</v>
      </c>
      <c r="G34" s="34">
        <f t="shared" ref="G34" si="4">SUM(G23:G33)</f>
        <v>38991</v>
      </c>
      <c r="H34" s="34"/>
      <c r="I34" s="16"/>
      <c r="J34" s="15"/>
      <c r="K34" s="17"/>
      <c r="L34" s="18"/>
      <c r="M34" s="22"/>
      <c r="N34" s="19"/>
      <c r="O34" s="46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A8B33-16F5-4CAF-BD2D-8A46F6AC5F5E}">
  <dimension ref="A1:X56"/>
  <sheetViews>
    <sheetView topLeftCell="A12" zoomScale="60" zoomScaleNormal="60" workbookViewId="0">
      <selection activeCell="C22" sqref="C22"/>
    </sheetView>
  </sheetViews>
  <sheetFormatPr defaultRowHeight="14.4"/>
  <cols>
    <col min="1" max="1" width="4.109375" customWidth="1"/>
    <col min="2" max="2" width="5.88671875" customWidth="1"/>
    <col min="3" max="3" width="29.44140625" customWidth="1"/>
    <col min="4" max="4" width="13.44140625" customWidth="1"/>
    <col min="5" max="5" width="14" customWidth="1"/>
    <col min="6" max="6" width="15.44140625" customWidth="1"/>
    <col min="7" max="7" width="12.44140625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</cols>
  <sheetData>
    <row r="1" spans="1:23" ht="19.8">
      <c r="A1" s="1"/>
      <c r="B1" s="1"/>
      <c r="C1" s="1"/>
      <c r="D1" s="1"/>
      <c r="E1" s="2" t="s">
        <v>994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8">
      <c r="A2" s="1"/>
      <c r="B2" s="1"/>
      <c r="C2" s="1"/>
      <c r="D2" s="1"/>
      <c r="E2" s="2" t="s">
        <v>995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3">
      <c r="A6" s="159"/>
      <c r="B6" s="159"/>
      <c r="C6" s="156"/>
      <c r="D6" s="4" t="s">
        <v>998</v>
      </c>
      <c r="E6" s="4" t="s">
        <v>974</v>
      </c>
      <c r="F6" s="156"/>
      <c r="G6" s="4" t="s">
        <v>998</v>
      </c>
      <c r="H6" s="156"/>
      <c r="I6" s="156"/>
      <c r="J6" s="156"/>
      <c r="K6" s="156"/>
      <c r="L6" s="156"/>
      <c r="M6" s="156"/>
      <c r="N6" s="156"/>
      <c r="O6" s="156"/>
    </row>
    <row r="7" spans="1:23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3" ht="15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3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</row>
    <row r="10" spans="1:23">
      <c r="A10" s="159"/>
      <c r="B10" s="159"/>
      <c r="C10" s="156"/>
      <c r="D10" s="4" t="s">
        <v>999</v>
      </c>
      <c r="E10" s="4" t="s">
        <v>975</v>
      </c>
      <c r="F10" s="156"/>
      <c r="G10" s="4" t="s">
        <v>999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</row>
    <row r="11" spans="1:23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</row>
    <row r="12" spans="1:23" ht="15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</row>
    <row r="13" spans="1:23" s="97" customFormat="1" ht="25.5" customHeight="1">
      <c r="A13" s="86">
        <v>1</v>
      </c>
      <c r="B13" s="86">
        <v>1</v>
      </c>
      <c r="C13" s="87" t="s">
        <v>968</v>
      </c>
      <c r="D13" s="88">
        <v>24460.97</v>
      </c>
      <c r="E13" s="88">
        <v>46826.66</v>
      </c>
      <c r="F13" s="98">
        <f>(D13-E13)/E13</f>
        <v>-0.47762727471914507</v>
      </c>
      <c r="G13" s="88">
        <v>3562</v>
      </c>
      <c r="H13" s="131">
        <v>94</v>
      </c>
      <c r="I13" s="89">
        <f>G13/H13</f>
        <v>37.893617021276597</v>
      </c>
      <c r="J13" s="131">
        <v>15</v>
      </c>
      <c r="K13" s="89">
        <v>3</v>
      </c>
      <c r="L13" s="88">
        <v>170851.14</v>
      </c>
      <c r="M13" s="88">
        <v>26364</v>
      </c>
      <c r="N13" s="90">
        <v>44988</v>
      </c>
      <c r="O13" s="91" t="s">
        <v>969</v>
      </c>
    </row>
    <row r="14" spans="1:23" s="97" customFormat="1" ht="25.5" customHeight="1">
      <c r="A14" s="86">
        <v>2</v>
      </c>
      <c r="B14" s="86" t="s">
        <v>814</v>
      </c>
      <c r="C14" s="87" t="s">
        <v>996</v>
      </c>
      <c r="D14" s="88">
        <v>21301.84</v>
      </c>
      <c r="E14" s="88" t="s">
        <v>36</v>
      </c>
      <c r="F14" s="98" t="s">
        <v>36</v>
      </c>
      <c r="G14" s="88">
        <v>2882</v>
      </c>
      <c r="H14" s="89">
        <v>110</v>
      </c>
      <c r="I14" s="89">
        <f t="shared" ref="I14:I27" si="0">G14/H14</f>
        <v>26.2</v>
      </c>
      <c r="J14" s="89">
        <v>15</v>
      </c>
      <c r="K14" s="89">
        <v>1</v>
      </c>
      <c r="L14" s="88">
        <v>23742.84</v>
      </c>
      <c r="M14" s="88">
        <v>3389</v>
      </c>
      <c r="N14" s="90">
        <v>45002</v>
      </c>
      <c r="O14" s="91" t="s">
        <v>45</v>
      </c>
      <c r="V14" s="122"/>
      <c r="W14" s="93"/>
    </row>
    <row r="15" spans="1:23" s="97" customFormat="1" ht="25.5" customHeight="1">
      <c r="A15" s="86">
        <v>3</v>
      </c>
      <c r="B15" s="86" t="s">
        <v>34</v>
      </c>
      <c r="C15" s="87" t="s">
        <v>997</v>
      </c>
      <c r="D15" s="88">
        <v>20828.259999999998</v>
      </c>
      <c r="E15" s="88" t="s">
        <v>36</v>
      </c>
      <c r="F15" s="98" t="s">
        <v>36</v>
      </c>
      <c r="G15" s="88">
        <v>3518</v>
      </c>
      <c r="H15" s="89">
        <v>11</v>
      </c>
      <c r="I15" s="89">
        <f t="shared" si="0"/>
        <v>319.81818181818181</v>
      </c>
      <c r="J15" s="89">
        <v>15</v>
      </c>
      <c r="K15" s="89">
        <v>1</v>
      </c>
      <c r="L15" s="88">
        <v>20828.259999999998</v>
      </c>
      <c r="M15" s="88">
        <v>3518</v>
      </c>
      <c r="N15" s="90">
        <v>45002</v>
      </c>
      <c r="O15" s="91" t="s">
        <v>48</v>
      </c>
      <c r="U15" s="122"/>
      <c r="V15" s="122"/>
      <c r="W15" s="93"/>
    </row>
    <row r="16" spans="1:23" s="97" customFormat="1" ht="25.5" customHeight="1">
      <c r="A16" s="86">
        <v>4</v>
      </c>
      <c r="B16" s="86">
        <v>2</v>
      </c>
      <c r="C16" s="87" t="s">
        <v>986</v>
      </c>
      <c r="D16" s="88">
        <v>19422.43</v>
      </c>
      <c r="E16" s="88">
        <v>42561.75</v>
      </c>
      <c r="F16" s="98">
        <f t="shared" ref="F16:F43" si="1">(D16-E16)/E16</f>
        <v>-0.54366467544215169</v>
      </c>
      <c r="G16" s="88">
        <v>2650</v>
      </c>
      <c r="H16" s="89">
        <v>59</v>
      </c>
      <c r="I16" s="89">
        <f t="shared" si="0"/>
        <v>44.915254237288138</v>
      </c>
      <c r="J16" s="89">
        <v>14</v>
      </c>
      <c r="K16" s="89">
        <v>2</v>
      </c>
      <c r="L16" s="88">
        <v>80045.88</v>
      </c>
      <c r="M16" s="88">
        <v>10863</v>
      </c>
      <c r="N16" s="90">
        <v>44995</v>
      </c>
      <c r="O16" s="91" t="s">
        <v>825</v>
      </c>
      <c r="U16" s="122"/>
      <c r="V16" s="122"/>
      <c r="W16" s="93"/>
    </row>
    <row r="17" spans="1:24" s="97" customFormat="1" ht="25.5" customHeight="1">
      <c r="A17" s="86">
        <v>5</v>
      </c>
      <c r="B17" s="86">
        <v>7</v>
      </c>
      <c r="C17" s="87" t="s">
        <v>961</v>
      </c>
      <c r="D17" s="88">
        <v>11322.26</v>
      </c>
      <c r="E17" s="88">
        <v>17246.82</v>
      </c>
      <c r="F17" s="98">
        <f t="shared" si="1"/>
        <v>-0.34351608006577444</v>
      </c>
      <c r="G17" s="88">
        <v>1606</v>
      </c>
      <c r="H17" s="89">
        <v>27</v>
      </c>
      <c r="I17" s="89">
        <f t="shared" si="0"/>
        <v>59.481481481481481</v>
      </c>
      <c r="J17" s="89">
        <v>8</v>
      </c>
      <c r="K17" s="89">
        <v>4</v>
      </c>
      <c r="L17" s="88">
        <v>87751.679999999993</v>
      </c>
      <c r="M17" s="88">
        <v>13591</v>
      </c>
      <c r="N17" s="90">
        <v>44981</v>
      </c>
      <c r="O17" s="91" t="s">
        <v>944</v>
      </c>
      <c r="U17" s="122"/>
      <c r="V17" s="122"/>
      <c r="W17" s="93"/>
    </row>
    <row r="18" spans="1:24" s="97" customFormat="1" ht="25.95" customHeight="1">
      <c r="A18" s="86">
        <v>6</v>
      </c>
      <c r="B18" s="86">
        <v>4</v>
      </c>
      <c r="C18" s="87" t="s">
        <v>924</v>
      </c>
      <c r="D18" s="88">
        <v>10814.82</v>
      </c>
      <c r="E18" s="88">
        <v>21981.88</v>
      </c>
      <c r="F18" s="98">
        <f t="shared" si="1"/>
        <v>-0.50801205356411738</v>
      </c>
      <c r="G18" s="88">
        <v>1965</v>
      </c>
      <c r="H18" s="89">
        <v>56</v>
      </c>
      <c r="I18" s="89">
        <f t="shared" si="0"/>
        <v>35.089285714285715</v>
      </c>
      <c r="J18" s="89">
        <v>10</v>
      </c>
      <c r="K18" s="89">
        <v>7</v>
      </c>
      <c r="L18" s="88">
        <v>286059.01</v>
      </c>
      <c r="M18" s="88">
        <v>56546</v>
      </c>
      <c r="N18" s="90">
        <v>44960</v>
      </c>
      <c r="O18" s="91" t="s">
        <v>45</v>
      </c>
      <c r="Q18" s="128"/>
      <c r="R18" s="128"/>
      <c r="U18" s="122"/>
      <c r="V18" s="122"/>
      <c r="W18" s="93"/>
    </row>
    <row r="19" spans="1:24" s="97" customFormat="1" ht="25.95" customHeight="1">
      <c r="A19" s="86">
        <v>7</v>
      </c>
      <c r="B19" s="86">
        <v>3</v>
      </c>
      <c r="C19" s="87" t="s">
        <v>945</v>
      </c>
      <c r="D19" s="88">
        <v>9831.93</v>
      </c>
      <c r="E19" s="88">
        <v>26585.9</v>
      </c>
      <c r="F19" s="98">
        <f t="shared" si="1"/>
        <v>-0.63018254036914301</v>
      </c>
      <c r="G19" s="88">
        <v>1610</v>
      </c>
      <c r="H19" s="89">
        <v>37</v>
      </c>
      <c r="I19" s="89">
        <f t="shared" si="0"/>
        <v>43.513513513513516</v>
      </c>
      <c r="J19" s="89">
        <v>13</v>
      </c>
      <c r="K19" s="89">
        <v>5</v>
      </c>
      <c r="L19" s="88">
        <v>241632.04</v>
      </c>
      <c r="M19" s="88">
        <v>39335</v>
      </c>
      <c r="N19" s="90">
        <v>44973</v>
      </c>
      <c r="O19" s="91" t="s">
        <v>48</v>
      </c>
      <c r="Q19" s="128"/>
      <c r="R19" s="128"/>
      <c r="U19" s="122"/>
      <c r="V19" s="122"/>
      <c r="W19" s="93"/>
    </row>
    <row r="20" spans="1:24" s="97" customFormat="1" ht="25.5" customHeight="1">
      <c r="A20" s="86">
        <v>8</v>
      </c>
      <c r="B20" s="86">
        <v>6</v>
      </c>
      <c r="C20" s="87" t="s">
        <v>967</v>
      </c>
      <c r="D20" s="88">
        <v>7960.58</v>
      </c>
      <c r="E20" s="88">
        <v>18015.59</v>
      </c>
      <c r="F20" s="98">
        <f t="shared" si="1"/>
        <v>-0.55812826557442752</v>
      </c>
      <c r="G20" s="88">
        <v>1142</v>
      </c>
      <c r="H20" s="89">
        <v>26</v>
      </c>
      <c r="I20" s="89">
        <f t="shared" si="0"/>
        <v>43.92307692307692</v>
      </c>
      <c r="J20" s="89">
        <v>7</v>
      </c>
      <c r="K20" s="89">
        <v>3</v>
      </c>
      <c r="L20" s="88">
        <v>71589.03</v>
      </c>
      <c r="M20" s="88">
        <v>10212</v>
      </c>
      <c r="N20" s="90">
        <v>44988</v>
      </c>
      <c r="O20" s="91" t="s">
        <v>45</v>
      </c>
      <c r="U20" s="122"/>
      <c r="V20" s="122"/>
      <c r="W20" s="93"/>
    </row>
    <row r="21" spans="1:24" s="97" customFormat="1" ht="25.5" customHeight="1">
      <c r="A21" s="86">
        <v>9</v>
      </c>
      <c r="B21" s="86">
        <v>9</v>
      </c>
      <c r="C21" s="87" t="s">
        <v>836</v>
      </c>
      <c r="D21" s="88">
        <v>7302.19</v>
      </c>
      <c r="E21" s="88">
        <v>13764.07</v>
      </c>
      <c r="F21" s="98">
        <f t="shared" si="1"/>
        <v>-0.46947450863007817</v>
      </c>
      <c r="G21" s="88">
        <v>1319</v>
      </c>
      <c r="H21" s="89">
        <v>40</v>
      </c>
      <c r="I21" s="89">
        <f t="shared" si="0"/>
        <v>32.975000000000001</v>
      </c>
      <c r="J21" s="89">
        <v>8</v>
      </c>
      <c r="K21" s="89">
        <v>13</v>
      </c>
      <c r="L21" s="88">
        <v>1016050.42</v>
      </c>
      <c r="M21" s="88">
        <v>188847</v>
      </c>
      <c r="N21" s="90" t="s">
        <v>857</v>
      </c>
      <c r="O21" s="91" t="s">
        <v>918</v>
      </c>
      <c r="U21" s="122"/>
      <c r="V21" s="122"/>
      <c r="W21" s="93"/>
    </row>
    <row r="22" spans="1:24" s="97" customFormat="1" ht="25.5" customHeight="1">
      <c r="A22" s="86">
        <v>10</v>
      </c>
      <c r="B22" s="86">
        <v>12</v>
      </c>
      <c r="C22" s="87" t="s">
        <v>956</v>
      </c>
      <c r="D22" s="88">
        <v>6411.1</v>
      </c>
      <c r="E22" s="88">
        <v>12279.14</v>
      </c>
      <c r="F22" s="98">
        <f t="shared" si="1"/>
        <v>-0.4778868878439369</v>
      </c>
      <c r="G22" s="88">
        <v>1296</v>
      </c>
      <c r="H22" s="89">
        <v>41</v>
      </c>
      <c r="I22" s="89">
        <f t="shared" si="0"/>
        <v>31.609756097560975</v>
      </c>
      <c r="J22" s="89">
        <v>12</v>
      </c>
      <c r="K22" s="89">
        <v>4</v>
      </c>
      <c r="L22" s="88">
        <v>61130.709999999992</v>
      </c>
      <c r="M22" s="88">
        <v>12448</v>
      </c>
      <c r="N22" s="90">
        <v>44981</v>
      </c>
      <c r="O22" s="91" t="s">
        <v>876</v>
      </c>
      <c r="U22" s="122"/>
      <c r="V22" s="122"/>
      <c r="W22" s="93"/>
    </row>
    <row r="23" spans="1:24" ht="25.35" customHeight="1">
      <c r="A23" s="107"/>
      <c r="B23" s="107"/>
      <c r="C23" s="117" t="s">
        <v>53</v>
      </c>
      <c r="D23" s="108">
        <f>SUM(D13:D22)</f>
        <v>139656.37999999998</v>
      </c>
      <c r="E23" s="108">
        <v>233193.2</v>
      </c>
      <c r="F23" s="109">
        <f>(D23-E23)/E23</f>
        <v>-0.40111298271133133</v>
      </c>
      <c r="G23" s="108">
        <f>SUM(G13:G22)</f>
        <v>21550</v>
      </c>
      <c r="H23" s="110"/>
      <c r="I23" s="110"/>
      <c r="J23" s="110"/>
      <c r="K23" s="110"/>
      <c r="L23" s="108"/>
      <c r="M23" s="108"/>
      <c r="N23" s="111"/>
      <c r="O23" s="112"/>
      <c r="U23" s="125"/>
      <c r="V23" s="122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122"/>
      <c r="X24" s="93"/>
    </row>
    <row r="25" spans="1:24" s="97" customFormat="1" ht="25.5" customHeight="1">
      <c r="A25" s="86">
        <v>11</v>
      </c>
      <c r="B25" s="86">
        <v>14</v>
      </c>
      <c r="C25" s="87" t="s">
        <v>850</v>
      </c>
      <c r="D25" s="88">
        <v>4585.16</v>
      </c>
      <c r="E25" s="88">
        <v>10753.8</v>
      </c>
      <c r="F25" s="98">
        <f t="shared" si="1"/>
        <v>-0.57362420725696961</v>
      </c>
      <c r="G25" s="88">
        <v>600</v>
      </c>
      <c r="H25" s="89">
        <v>12</v>
      </c>
      <c r="I25" s="89">
        <f t="shared" si="0"/>
        <v>50</v>
      </c>
      <c r="J25" s="89">
        <v>5</v>
      </c>
      <c r="K25" s="89">
        <v>14</v>
      </c>
      <c r="L25" s="88">
        <v>2667344.5699999998</v>
      </c>
      <c r="M25" s="88">
        <v>352970</v>
      </c>
      <c r="N25" s="90">
        <v>44911</v>
      </c>
      <c r="O25" s="91" t="s">
        <v>921</v>
      </c>
      <c r="U25" s="122"/>
      <c r="V25" s="122"/>
      <c r="W25" s="93"/>
    </row>
    <row r="26" spans="1:24" s="97" customFormat="1" ht="25.95" customHeight="1">
      <c r="A26" s="86">
        <v>12</v>
      </c>
      <c r="B26" s="86">
        <v>10</v>
      </c>
      <c r="C26" s="87" t="s">
        <v>984</v>
      </c>
      <c r="D26" s="88">
        <v>3013.38</v>
      </c>
      <c r="E26" s="88">
        <v>13014.53</v>
      </c>
      <c r="F26" s="98">
        <f t="shared" si="1"/>
        <v>-0.76846032857122004</v>
      </c>
      <c r="G26" s="88">
        <v>425</v>
      </c>
      <c r="H26" s="89">
        <v>15</v>
      </c>
      <c r="I26" s="89">
        <f t="shared" si="0"/>
        <v>28.333333333333332</v>
      </c>
      <c r="J26" s="89">
        <v>6</v>
      </c>
      <c r="K26" s="89">
        <v>2</v>
      </c>
      <c r="L26" s="88">
        <v>28618.84</v>
      </c>
      <c r="M26" s="88">
        <v>4175</v>
      </c>
      <c r="N26" s="90">
        <v>44995</v>
      </c>
      <c r="O26" s="91" t="s">
        <v>985</v>
      </c>
      <c r="U26" s="122"/>
      <c r="V26" s="122"/>
      <c r="W26" s="122"/>
      <c r="X26" s="93"/>
    </row>
    <row r="27" spans="1:24" s="97" customFormat="1" ht="25.5" customHeight="1">
      <c r="A27" s="86">
        <v>13</v>
      </c>
      <c r="B27" s="86">
        <v>32</v>
      </c>
      <c r="C27" s="87" t="s">
        <v>977</v>
      </c>
      <c r="D27" s="88">
        <v>2593.04</v>
      </c>
      <c r="E27" s="88">
        <v>307</v>
      </c>
      <c r="F27" s="98">
        <f t="shared" si="1"/>
        <v>7.4463843648208465</v>
      </c>
      <c r="G27" s="88">
        <v>392</v>
      </c>
      <c r="H27" s="89">
        <v>15</v>
      </c>
      <c r="I27" s="89">
        <f t="shared" si="0"/>
        <v>26.133333333333333</v>
      </c>
      <c r="J27" s="89">
        <v>6</v>
      </c>
      <c r="K27" s="89" t="s">
        <v>36</v>
      </c>
      <c r="L27" s="88">
        <v>33051.620000000003</v>
      </c>
      <c r="M27" s="88">
        <v>5663</v>
      </c>
      <c r="N27" s="90">
        <v>44678</v>
      </c>
      <c r="O27" s="91" t="s">
        <v>876</v>
      </c>
      <c r="U27" s="122"/>
      <c r="V27" s="122"/>
      <c r="W27" s="122"/>
      <c r="X27" s="93"/>
    </row>
    <row r="28" spans="1:24" s="97" customFormat="1" ht="25.95" customHeight="1">
      <c r="A28" s="86">
        <v>14</v>
      </c>
      <c r="B28" s="86">
        <v>19</v>
      </c>
      <c r="C28" s="87" t="s">
        <v>916</v>
      </c>
      <c r="D28" s="88">
        <v>2175.4499999999998</v>
      </c>
      <c r="E28" s="88">
        <v>3263.47</v>
      </c>
      <c r="F28" s="98">
        <f>(D28-E28)/E28</f>
        <v>-0.33339359638666821</v>
      </c>
      <c r="G28" s="88">
        <v>292</v>
      </c>
      <c r="H28" s="131">
        <v>8</v>
      </c>
      <c r="I28" s="89">
        <f>G28/H28</f>
        <v>36.5</v>
      </c>
      <c r="J28" s="131">
        <v>3</v>
      </c>
      <c r="K28" s="89">
        <v>8</v>
      </c>
      <c r="L28" s="88">
        <v>250143.18000000005</v>
      </c>
      <c r="M28" s="88">
        <v>37898</v>
      </c>
      <c r="N28" s="90">
        <v>44960</v>
      </c>
      <c r="O28" s="91" t="s">
        <v>62</v>
      </c>
      <c r="V28" s="122"/>
      <c r="W28" s="93"/>
    </row>
    <row r="29" spans="1:24" s="97" customFormat="1" ht="25.5" customHeight="1">
      <c r="A29" s="86">
        <v>15</v>
      </c>
      <c r="B29" s="86">
        <v>15</v>
      </c>
      <c r="C29" s="87" t="s">
        <v>971</v>
      </c>
      <c r="D29" s="88">
        <v>2023</v>
      </c>
      <c r="E29" s="88">
        <v>8628</v>
      </c>
      <c r="F29" s="98">
        <f t="shared" si="1"/>
        <v>-0.76553082985628185</v>
      </c>
      <c r="G29" s="88">
        <v>398</v>
      </c>
      <c r="H29" s="89" t="s">
        <v>36</v>
      </c>
      <c r="I29" s="89" t="s">
        <v>36</v>
      </c>
      <c r="J29" s="88">
        <v>11</v>
      </c>
      <c r="K29" s="89">
        <v>3</v>
      </c>
      <c r="L29" s="88">
        <v>22593</v>
      </c>
      <c r="M29" s="88">
        <v>4735</v>
      </c>
      <c r="N29" s="90">
        <v>44988</v>
      </c>
      <c r="O29" s="91" t="s">
        <v>65</v>
      </c>
      <c r="U29" s="122"/>
      <c r="V29" s="122"/>
      <c r="W29" s="122"/>
      <c r="X29" s="93"/>
    </row>
    <row r="30" spans="1:24" s="97" customFormat="1" ht="25.5" customHeight="1">
      <c r="A30" s="86">
        <v>16</v>
      </c>
      <c r="B30" s="86">
        <v>18</v>
      </c>
      <c r="C30" s="87" t="s">
        <v>958</v>
      </c>
      <c r="D30" s="88">
        <v>1945.19</v>
      </c>
      <c r="E30" s="88">
        <v>4759.63</v>
      </c>
      <c r="F30" s="98">
        <f t="shared" si="1"/>
        <v>-0.59131487111393111</v>
      </c>
      <c r="G30" s="88">
        <v>275</v>
      </c>
      <c r="H30" s="89">
        <v>6</v>
      </c>
      <c r="I30" s="89">
        <f>G30/H30</f>
        <v>45.833333333333336</v>
      </c>
      <c r="J30" s="89">
        <v>3</v>
      </c>
      <c r="K30" s="89">
        <v>4</v>
      </c>
      <c r="L30" s="88">
        <v>45890.09</v>
      </c>
      <c r="M30" s="88">
        <v>7376</v>
      </c>
      <c r="N30" s="90">
        <v>44981</v>
      </c>
      <c r="O30" s="91" t="s">
        <v>39</v>
      </c>
      <c r="U30" s="122"/>
      <c r="V30" s="122"/>
      <c r="W30" s="122"/>
      <c r="X30" s="93"/>
    </row>
    <row r="31" spans="1:24" s="97" customFormat="1" ht="25.95" customHeight="1">
      <c r="A31" s="86">
        <v>17</v>
      </c>
      <c r="B31" s="86">
        <v>22</v>
      </c>
      <c r="C31" s="87" t="s">
        <v>863</v>
      </c>
      <c r="D31" s="88">
        <v>1613.28</v>
      </c>
      <c r="E31" s="88">
        <v>2626.07</v>
      </c>
      <c r="F31" s="98">
        <f>(D31-E31)/E31</f>
        <v>-0.38566755646269907</v>
      </c>
      <c r="G31" s="88">
        <v>214</v>
      </c>
      <c r="H31" s="131">
        <v>4</v>
      </c>
      <c r="I31" s="89">
        <f t="shared" ref="I31" si="2">G31/H31</f>
        <v>53.5</v>
      </c>
      <c r="J31" s="131">
        <v>2</v>
      </c>
      <c r="K31" s="89">
        <v>12</v>
      </c>
      <c r="L31" s="88">
        <v>896505.66999999981</v>
      </c>
      <c r="M31" s="88">
        <v>135072</v>
      </c>
      <c r="N31" s="90">
        <v>44925</v>
      </c>
      <c r="O31" s="91" t="s">
        <v>314</v>
      </c>
      <c r="V31" s="122"/>
      <c r="W31" s="93"/>
    </row>
    <row r="32" spans="1:24" s="97" customFormat="1" ht="25.95" customHeight="1">
      <c r="A32" s="86">
        <v>18</v>
      </c>
      <c r="B32" s="86">
        <v>16</v>
      </c>
      <c r="C32" s="87" t="s">
        <v>943</v>
      </c>
      <c r="D32" s="88">
        <v>1493.36</v>
      </c>
      <c r="E32" s="88">
        <v>5839.93</v>
      </c>
      <c r="F32" s="98">
        <f t="shared" si="1"/>
        <v>-0.74428460615110115</v>
      </c>
      <c r="G32" s="88">
        <v>214</v>
      </c>
      <c r="H32" s="89">
        <v>9</v>
      </c>
      <c r="I32" s="89">
        <f>G32/H32</f>
        <v>23.777777777777779</v>
      </c>
      <c r="J32" s="89">
        <v>5</v>
      </c>
      <c r="K32" s="89">
        <v>5</v>
      </c>
      <c r="L32" s="88">
        <v>137342.82</v>
      </c>
      <c r="M32" s="88">
        <v>18712</v>
      </c>
      <c r="N32" s="90">
        <v>44974</v>
      </c>
      <c r="O32" s="91" t="s">
        <v>944</v>
      </c>
      <c r="U32" s="122"/>
      <c r="V32" s="122"/>
      <c r="W32" s="122"/>
      <c r="X32" s="93"/>
    </row>
    <row r="33" spans="1:24" s="97" customFormat="1" ht="25.5" customHeight="1">
      <c r="A33" s="86">
        <v>19</v>
      </c>
      <c r="B33" s="86">
        <v>17</v>
      </c>
      <c r="C33" s="87" t="s">
        <v>931</v>
      </c>
      <c r="D33" s="88">
        <v>1431.84</v>
      </c>
      <c r="E33" s="88">
        <v>4069.17</v>
      </c>
      <c r="F33" s="98">
        <f t="shared" si="1"/>
        <v>-0.64812480186377075</v>
      </c>
      <c r="G33" s="88">
        <v>234</v>
      </c>
      <c r="H33" s="89">
        <v>9</v>
      </c>
      <c r="I33" s="89">
        <f>G33/H33</f>
        <v>26</v>
      </c>
      <c r="J33" s="89">
        <v>6</v>
      </c>
      <c r="K33" s="89">
        <v>6</v>
      </c>
      <c r="L33" s="88">
        <v>124629.3</v>
      </c>
      <c r="M33" s="88">
        <v>18654</v>
      </c>
      <c r="N33" s="90">
        <v>44967</v>
      </c>
      <c r="O33" s="91" t="s">
        <v>539</v>
      </c>
      <c r="U33" s="122"/>
      <c r="V33" s="122"/>
      <c r="W33" s="122"/>
      <c r="X33" s="93"/>
    </row>
    <row r="34" spans="1:24" s="97" customFormat="1" ht="25.95" customHeight="1">
      <c r="A34" s="86">
        <v>20</v>
      </c>
      <c r="B34" s="86">
        <v>24</v>
      </c>
      <c r="C34" s="87" t="s">
        <v>865</v>
      </c>
      <c r="D34" s="89">
        <v>1301.6500000000001</v>
      </c>
      <c r="E34" s="89">
        <v>1441.74</v>
      </c>
      <c r="F34" s="98">
        <f t="shared" si="1"/>
        <v>-9.7167311720559826E-2</v>
      </c>
      <c r="G34" s="88">
        <v>252</v>
      </c>
      <c r="H34" s="89">
        <v>7</v>
      </c>
      <c r="I34" s="89">
        <f>G34/H34</f>
        <v>36</v>
      </c>
      <c r="J34" s="89">
        <v>4</v>
      </c>
      <c r="K34" s="89">
        <v>12</v>
      </c>
      <c r="L34" s="88">
        <v>164465.88</v>
      </c>
      <c r="M34" s="88">
        <v>33393</v>
      </c>
      <c r="N34" s="90">
        <v>44925</v>
      </c>
      <c r="O34" s="91" t="s">
        <v>876</v>
      </c>
      <c r="U34" s="122"/>
      <c r="V34" s="122"/>
      <c r="W34" s="122"/>
      <c r="X34" s="93"/>
    </row>
    <row r="35" spans="1:24" ht="24.75" customHeight="1">
      <c r="A35" s="107"/>
      <c r="B35" s="107"/>
      <c r="C35" s="117" t="s">
        <v>69</v>
      </c>
      <c r="D35" s="108">
        <f>SUM(D23:D34)</f>
        <v>161831.72999999998</v>
      </c>
      <c r="E35" s="108">
        <v>311234.59999999998</v>
      </c>
      <c r="F35" s="109">
        <f>(D35-E35)/E35</f>
        <v>-0.48003297191250588</v>
      </c>
      <c r="G35" s="108">
        <f>SUM(G23:G34)</f>
        <v>24846</v>
      </c>
      <c r="H35" s="110"/>
      <c r="I35" s="110"/>
      <c r="J35" s="110"/>
      <c r="K35" s="110"/>
      <c r="L35" s="108"/>
      <c r="M35" s="108"/>
      <c r="N35" s="111"/>
      <c r="O35" s="112"/>
      <c r="V35" s="122"/>
      <c r="W35" s="122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2"/>
      <c r="W36" s="122"/>
      <c r="X36" s="93"/>
    </row>
    <row r="37" spans="1:24" s="97" customFormat="1" ht="25.95" customHeight="1">
      <c r="A37" s="86">
        <v>21</v>
      </c>
      <c r="B37" s="86">
        <v>23</v>
      </c>
      <c r="C37" s="87" t="s">
        <v>957</v>
      </c>
      <c r="D37" s="88">
        <v>1101</v>
      </c>
      <c r="E37" s="88">
        <v>1898</v>
      </c>
      <c r="F37" s="98">
        <f t="shared" si="1"/>
        <v>-0.41991570073761852</v>
      </c>
      <c r="G37" s="88">
        <v>149</v>
      </c>
      <c r="H37" s="89" t="s">
        <v>36</v>
      </c>
      <c r="I37" s="89" t="s">
        <v>36</v>
      </c>
      <c r="J37" s="89">
        <v>2</v>
      </c>
      <c r="K37" s="89">
        <v>4</v>
      </c>
      <c r="L37" s="88">
        <v>21105</v>
      </c>
      <c r="M37" s="88">
        <v>3098</v>
      </c>
      <c r="N37" s="90">
        <v>44981</v>
      </c>
      <c r="O37" s="91" t="s">
        <v>65</v>
      </c>
      <c r="U37" s="122"/>
      <c r="V37" s="122"/>
      <c r="W37" s="122"/>
      <c r="X37" s="93"/>
    </row>
    <row r="38" spans="1:24" s="97" customFormat="1" ht="25.95" customHeight="1">
      <c r="A38" s="86">
        <v>22</v>
      </c>
      <c r="B38" s="86">
        <v>20</v>
      </c>
      <c r="C38" s="87" t="s">
        <v>908</v>
      </c>
      <c r="D38" s="88">
        <v>761.08</v>
      </c>
      <c r="E38" s="88">
        <v>3119.51</v>
      </c>
      <c r="F38" s="98">
        <f t="shared" si="1"/>
        <v>-0.75602578610102233</v>
      </c>
      <c r="G38" s="88">
        <v>99</v>
      </c>
      <c r="H38" s="89">
        <v>5</v>
      </c>
      <c r="I38" s="89">
        <f t="shared" ref="I38:I43" si="3">G38/H38</f>
        <v>19.8</v>
      </c>
      <c r="J38" s="89">
        <v>2</v>
      </c>
      <c r="K38" s="89">
        <v>8</v>
      </c>
      <c r="L38" s="88">
        <v>101875.05</v>
      </c>
      <c r="M38" s="88">
        <v>15169</v>
      </c>
      <c r="N38" s="90">
        <v>44953</v>
      </c>
      <c r="O38" s="91" t="s">
        <v>48</v>
      </c>
      <c r="U38" s="122"/>
      <c r="V38" s="122"/>
      <c r="W38" s="122"/>
      <c r="X38" s="93"/>
    </row>
    <row r="39" spans="1:24" s="97" customFormat="1" ht="25.95" customHeight="1">
      <c r="A39" s="86">
        <v>23</v>
      </c>
      <c r="B39" s="86">
        <v>21</v>
      </c>
      <c r="C39" s="87" t="s">
        <v>962</v>
      </c>
      <c r="D39" s="88">
        <v>682.2</v>
      </c>
      <c r="E39" s="88">
        <v>3074.24</v>
      </c>
      <c r="F39" s="98">
        <f t="shared" si="1"/>
        <v>-0.77809149578432402</v>
      </c>
      <c r="G39" s="88">
        <v>91</v>
      </c>
      <c r="H39" s="89">
        <v>3</v>
      </c>
      <c r="I39" s="89">
        <f t="shared" si="3"/>
        <v>30.333333333333332</v>
      </c>
      <c r="J39" s="89">
        <v>1</v>
      </c>
      <c r="K39" s="89">
        <v>4</v>
      </c>
      <c r="L39" s="88">
        <v>37197.769999999997</v>
      </c>
      <c r="M39" s="88">
        <v>5075</v>
      </c>
      <c r="N39" s="90">
        <v>44981</v>
      </c>
      <c r="O39" s="91" t="s">
        <v>825</v>
      </c>
      <c r="U39" s="122"/>
      <c r="V39" s="122"/>
      <c r="W39" s="122"/>
      <c r="X39" s="93"/>
    </row>
    <row r="40" spans="1:24" s="97" customFormat="1" ht="25.95" customHeight="1">
      <c r="A40" s="86">
        <v>24</v>
      </c>
      <c r="B40" s="86">
        <v>26</v>
      </c>
      <c r="C40" s="87" t="s">
        <v>932</v>
      </c>
      <c r="D40" s="88">
        <v>116.8</v>
      </c>
      <c r="E40" s="88">
        <v>819.18</v>
      </c>
      <c r="F40" s="98">
        <f t="shared" si="1"/>
        <v>-0.85741839400375985</v>
      </c>
      <c r="G40" s="88">
        <v>16</v>
      </c>
      <c r="H40" s="89">
        <v>2</v>
      </c>
      <c r="I40" s="89">
        <f t="shared" si="3"/>
        <v>8</v>
      </c>
      <c r="J40" s="89">
        <v>1</v>
      </c>
      <c r="K40" s="89">
        <v>6</v>
      </c>
      <c r="L40" s="88">
        <v>146640.38</v>
      </c>
      <c r="M40" s="88">
        <v>19191</v>
      </c>
      <c r="N40" s="90">
        <v>44967</v>
      </c>
      <c r="O40" s="91" t="s">
        <v>45</v>
      </c>
      <c r="U40" s="122"/>
      <c r="V40" s="122"/>
      <c r="W40" s="122"/>
      <c r="X40" s="93"/>
    </row>
    <row r="41" spans="1:24" s="97" customFormat="1" ht="25.95" customHeight="1">
      <c r="A41" s="86">
        <v>25</v>
      </c>
      <c r="B41" s="86">
        <v>25</v>
      </c>
      <c r="C41" s="87" t="s">
        <v>978</v>
      </c>
      <c r="D41" s="88">
        <v>53</v>
      </c>
      <c r="E41" s="88">
        <v>1189.42</v>
      </c>
      <c r="F41" s="98">
        <f t="shared" si="1"/>
        <v>-0.95544046678212913</v>
      </c>
      <c r="G41" s="88">
        <v>11</v>
      </c>
      <c r="H41" s="89">
        <v>2</v>
      </c>
      <c r="I41" s="89">
        <f t="shared" si="3"/>
        <v>5.5</v>
      </c>
      <c r="J41" s="89">
        <v>2</v>
      </c>
      <c r="K41" s="89">
        <v>2</v>
      </c>
      <c r="L41" s="88">
        <v>1780.5700000000002</v>
      </c>
      <c r="M41" s="88">
        <v>288</v>
      </c>
      <c r="N41" s="90">
        <v>44995</v>
      </c>
      <c r="O41" s="91" t="s">
        <v>876</v>
      </c>
      <c r="U41" s="122"/>
      <c r="V41" s="122"/>
      <c r="W41" s="122"/>
      <c r="X41" s="93"/>
    </row>
    <row r="42" spans="1:24" s="97" customFormat="1" ht="25.95" customHeight="1">
      <c r="A42" s="86">
        <v>26</v>
      </c>
      <c r="B42" s="86">
        <v>47</v>
      </c>
      <c r="C42" s="87" t="s">
        <v>951</v>
      </c>
      <c r="D42" s="88">
        <v>20</v>
      </c>
      <c r="E42" s="88">
        <v>52</v>
      </c>
      <c r="F42" s="98">
        <f t="shared" si="1"/>
        <v>-0.61538461538461542</v>
      </c>
      <c r="G42" s="88">
        <v>4</v>
      </c>
      <c r="H42" s="89">
        <v>1</v>
      </c>
      <c r="I42" s="89">
        <f t="shared" si="3"/>
        <v>4</v>
      </c>
      <c r="J42" s="89">
        <v>1</v>
      </c>
      <c r="K42" s="89">
        <v>5</v>
      </c>
      <c r="L42" s="88">
        <v>795.45</v>
      </c>
      <c r="M42" s="88">
        <v>144</v>
      </c>
      <c r="N42" s="90">
        <v>44974</v>
      </c>
      <c r="O42" s="91" t="s">
        <v>81</v>
      </c>
      <c r="U42" s="122"/>
      <c r="V42" s="122"/>
      <c r="W42" s="122"/>
      <c r="X42" s="93"/>
    </row>
    <row r="43" spans="1:24" s="97" customFormat="1" ht="25.95" customHeight="1">
      <c r="A43" s="86">
        <v>27</v>
      </c>
      <c r="B43" s="86">
        <v>43</v>
      </c>
      <c r="C43" s="87" t="s">
        <v>905</v>
      </c>
      <c r="D43" s="88">
        <v>15</v>
      </c>
      <c r="E43" s="88">
        <v>85</v>
      </c>
      <c r="F43" s="98">
        <f t="shared" si="1"/>
        <v>-0.82352941176470584</v>
      </c>
      <c r="G43" s="88">
        <v>2</v>
      </c>
      <c r="H43" s="131">
        <v>1</v>
      </c>
      <c r="I43" s="89">
        <f t="shared" si="3"/>
        <v>2</v>
      </c>
      <c r="J43" s="131">
        <v>1</v>
      </c>
      <c r="K43" s="89">
        <v>8</v>
      </c>
      <c r="L43" s="88">
        <v>24868.100000000002</v>
      </c>
      <c r="M43" s="88">
        <v>4156</v>
      </c>
      <c r="N43" s="90">
        <v>44953</v>
      </c>
      <c r="O43" s="91" t="s">
        <v>906</v>
      </c>
      <c r="V43" s="122"/>
      <c r="W43" s="93"/>
    </row>
    <row r="44" spans="1:24" ht="25.5" customHeight="1">
      <c r="A44" s="86"/>
      <c r="B44" s="86"/>
      <c r="C44" s="117" t="s">
        <v>205</v>
      </c>
      <c r="D44" s="108">
        <f>SUM(D35:D43)</f>
        <v>164580.80999999997</v>
      </c>
      <c r="E44" s="110">
        <v>323423</v>
      </c>
      <c r="F44" s="109">
        <f>(D44-E44)/E44</f>
        <v>-0.49112830565544202</v>
      </c>
      <c r="G44" s="108">
        <f>SUM(G35:G43)</f>
        <v>25218</v>
      </c>
      <c r="H44" s="89"/>
      <c r="I44" s="89"/>
      <c r="J44" s="89"/>
      <c r="K44" s="89"/>
      <c r="L44" s="88" t="s">
        <v>946</v>
      </c>
      <c r="M44" s="88"/>
      <c r="N44" s="90"/>
      <c r="O44" s="91"/>
      <c r="U44" s="125"/>
      <c r="V44" s="122"/>
      <c r="W44" s="122"/>
      <c r="X44" s="93"/>
    </row>
    <row r="45" spans="1:24">
      <c r="U45" s="125"/>
      <c r="V45" s="122"/>
      <c r="W45" s="122"/>
      <c r="X45" s="93"/>
    </row>
    <row r="46" spans="1:24" ht="21">
      <c r="C46" s="127"/>
      <c r="U46" s="125"/>
      <c r="V46" s="122"/>
      <c r="W46" s="122"/>
      <c r="X46" s="93"/>
    </row>
    <row r="47" spans="1:24">
      <c r="U47" s="125"/>
      <c r="V47" s="122"/>
      <c r="W47" s="122"/>
      <c r="X47" s="93"/>
    </row>
    <row r="48" spans="1:24">
      <c r="U48" s="125"/>
      <c r="V48" s="122"/>
      <c r="W48" s="122"/>
      <c r="X48" s="93"/>
    </row>
    <row r="49" spans="22:23">
      <c r="V49" s="122"/>
      <c r="W49" s="122"/>
    </row>
    <row r="50" spans="22:23">
      <c r="V50" s="122"/>
      <c r="W50" s="122"/>
    </row>
    <row r="51" spans="22:23">
      <c r="V51" s="122"/>
      <c r="W51" s="122"/>
    </row>
    <row r="52" spans="22:23">
      <c r="V52" s="122"/>
      <c r="W52" s="122"/>
    </row>
    <row r="53" spans="22:23">
      <c r="V53" s="122"/>
      <c r="W53" s="122"/>
    </row>
    <row r="54" spans="22:23">
      <c r="V54" s="122"/>
      <c r="W54" s="122"/>
    </row>
    <row r="55" spans="22:23">
      <c r="V55" s="122"/>
      <c r="W55" s="122"/>
    </row>
    <row r="56" spans="22:23">
      <c r="V56" s="122"/>
      <c r="W56" s="122"/>
    </row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sheetPr codeName="Sheet28"/>
  <dimension ref="A1:AC65"/>
  <sheetViews>
    <sheetView topLeftCell="A10" zoomScale="60" zoomScaleNormal="60" workbookViewId="0">
      <selection activeCell="T48" sqref="T4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8.88671875" style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3.6640625" style="1" bestFit="1" customWidth="1"/>
    <col min="23" max="23" width="13.109375" style="1" customWidth="1"/>
    <col min="24" max="24" width="10.88671875" style="1" bestFit="1" customWidth="1"/>
    <col min="25" max="25" width="12.5546875" style="1" bestFit="1" customWidth="1"/>
    <col min="26" max="26" width="14.88671875" style="1" customWidth="1"/>
    <col min="27" max="16384" width="8.88671875" style="1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635</v>
      </c>
      <c r="E6" s="4" t="s">
        <v>628</v>
      </c>
      <c r="F6" s="156"/>
      <c r="G6" s="4" t="s">
        <v>635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V9" s="32"/>
      <c r="W9" s="26"/>
      <c r="Y9" s="32"/>
      <c r="Z9" s="33"/>
    </row>
    <row r="10" spans="1:26">
      <c r="A10" s="159"/>
      <c r="B10" s="159"/>
      <c r="C10" s="156"/>
      <c r="D10" s="75" t="s">
        <v>636</v>
      </c>
      <c r="E10" s="75" t="s">
        <v>629</v>
      </c>
      <c r="F10" s="156"/>
      <c r="G10" s="75" t="s">
        <v>636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3"/>
      <c r="Y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32"/>
      <c r="W11" s="7"/>
      <c r="X11" s="7"/>
      <c r="Y11" s="26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55"/>
      <c r="W12" s="7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145131.99</v>
      </c>
      <c r="E13" s="39">
        <v>209199.32</v>
      </c>
      <c r="F13" s="45">
        <f>(D13-E13)/E13</f>
        <v>-0.30625018283998251</v>
      </c>
      <c r="G13" s="41">
        <v>25784</v>
      </c>
      <c r="H13" s="39">
        <v>319</v>
      </c>
      <c r="I13" s="39">
        <f>G13/H13</f>
        <v>80.827586206896555</v>
      </c>
      <c r="J13" s="39">
        <v>32</v>
      </c>
      <c r="K13" s="39">
        <v>2</v>
      </c>
      <c r="L13" s="41">
        <v>595979</v>
      </c>
      <c r="M13" s="41">
        <v>104683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633</v>
      </c>
      <c r="D14" s="41">
        <v>109033.95</v>
      </c>
      <c r="E14" s="39" t="s">
        <v>36</v>
      </c>
      <c r="F14" s="39" t="s">
        <v>36</v>
      </c>
      <c r="G14" s="41">
        <v>14262</v>
      </c>
      <c r="H14" s="39">
        <v>176</v>
      </c>
      <c r="I14" s="39">
        <f>G14/H14</f>
        <v>81.034090909090907</v>
      </c>
      <c r="J14" s="39">
        <v>27</v>
      </c>
      <c r="K14" s="39">
        <v>1</v>
      </c>
      <c r="L14" s="41">
        <v>127290</v>
      </c>
      <c r="M14" s="41">
        <v>16670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</row>
    <row r="15" spans="1:26" ht="25.35" customHeight="1">
      <c r="A15" s="35">
        <v>3</v>
      </c>
      <c r="B15" s="35">
        <v>2</v>
      </c>
      <c r="C15" s="28" t="s">
        <v>623</v>
      </c>
      <c r="D15" s="41">
        <v>27039.919999999998</v>
      </c>
      <c r="E15" s="39">
        <v>33010.78</v>
      </c>
      <c r="F15" s="45">
        <f>(D15-E15)/E15</f>
        <v>-0.18087606533380915</v>
      </c>
      <c r="G15" s="41">
        <v>3945</v>
      </c>
      <c r="H15" s="39">
        <v>82</v>
      </c>
      <c r="I15" s="39">
        <f>G15/H15</f>
        <v>48.109756097560975</v>
      </c>
      <c r="J15" s="39">
        <v>11</v>
      </c>
      <c r="K15" s="39">
        <v>3</v>
      </c>
      <c r="L15" s="41">
        <v>181723.24</v>
      </c>
      <c r="M15" s="41">
        <v>27380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</row>
    <row r="16" spans="1:26" ht="25.35" customHeight="1">
      <c r="A16" s="35">
        <v>4</v>
      </c>
      <c r="B16" s="35">
        <v>3</v>
      </c>
      <c r="C16" s="28" t="s">
        <v>626</v>
      </c>
      <c r="D16" s="41">
        <v>19314.27</v>
      </c>
      <c r="E16" s="39">
        <v>22136.98</v>
      </c>
      <c r="F16" s="45">
        <f>(D16-E16)/E16</f>
        <v>-0.12751106971230941</v>
      </c>
      <c r="G16" s="41">
        <v>2832</v>
      </c>
      <c r="H16" s="39">
        <v>65</v>
      </c>
      <c r="I16" s="39">
        <f>G16/H16</f>
        <v>43.569230769230771</v>
      </c>
      <c r="J16" s="39">
        <v>13</v>
      </c>
      <c r="K16" s="39">
        <v>3</v>
      </c>
      <c r="L16" s="41">
        <v>135360.6</v>
      </c>
      <c r="M16" s="41">
        <v>19912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</row>
    <row r="17" spans="1:29" ht="25.35" customHeight="1">
      <c r="A17" s="35">
        <v>5</v>
      </c>
      <c r="B17" s="35">
        <v>4</v>
      </c>
      <c r="C17" s="28" t="s">
        <v>597</v>
      </c>
      <c r="D17" s="41">
        <v>10735.09</v>
      </c>
      <c r="E17" s="39">
        <v>11181.69</v>
      </c>
      <c r="F17" s="45">
        <f>(D17-E17)/E17</f>
        <v>-3.9940295250539083E-2</v>
      </c>
      <c r="G17" s="41">
        <v>1482</v>
      </c>
      <c r="H17" s="39">
        <v>32</v>
      </c>
      <c r="I17" s="39">
        <f>G17/H17</f>
        <v>46.3125</v>
      </c>
      <c r="J17" s="39">
        <v>7</v>
      </c>
      <c r="K17" s="39">
        <v>7</v>
      </c>
      <c r="L17" s="41">
        <v>275781</v>
      </c>
      <c r="M17" s="41">
        <v>40875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</row>
    <row r="18" spans="1:29" ht="25.35" customHeight="1">
      <c r="A18" s="35">
        <v>6</v>
      </c>
      <c r="B18" s="35" t="s">
        <v>34</v>
      </c>
      <c r="C18" s="28" t="s">
        <v>634</v>
      </c>
      <c r="D18" s="41">
        <v>9267</v>
      </c>
      <c r="E18" s="39" t="s">
        <v>36</v>
      </c>
      <c r="F18" s="39" t="s">
        <v>36</v>
      </c>
      <c r="G18" s="41">
        <v>1371</v>
      </c>
      <c r="H18" s="39" t="s">
        <v>36</v>
      </c>
      <c r="I18" s="39" t="s">
        <v>36</v>
      </c>
      <c r="J18" s="39">
        <v>15</v>
      </c>
      <c r="K18" s="39">
        <v>1</v>
      </c>
      <c r="L18" s="41">
        <v>11416</v>
      </c>
      <c r="M18" s="41">
        <v>1641</v>
      </c>
      <c r="N18" s="37">
        <v>44750</v>
      </c>
      <c r="O18" s="36" t="s">
        <v>65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</row>
    <row r="19" spans="1:29" ht="25.35" customHeight="1">
      <c r="A19" s="35">
        <v>7</v>
      </c>
      <c r="B19" s="35">
        <v>5</v>
      </c>
      <c r="C19" s="28" t="s">
        <v>627</v>
      </c>
      <c r="D19" s="41">
        <v>7293.4</v>
      </c>
      <c r="E19" s="39">
        <v>10070.049999999999</v>
      </c>
      <c r="F19" s="45">
        <f>(D19-E19)/E19</f>
        <v>-0.27573348692409666</v>
      </c>
      <c r="G19" s="41">
        <v>1026</v>
      </c>
      <c r="H19" s="39">
        <v>23</v>
      </c>
      <c r="I19" s="39">
        <f>G19/H19</f>
        <v>44.608695652173914</v>
      </c>
      <c r="J19" s="39">
        <v>9</v>
      </c>
      <c r="K19" s="39">
        <v>3</v>
      </c>
      <c r="L19" s="41">
        <v>52776</v>
      </c>
      <c r="M19" s="41">
        <v>8011</v>
      </c>
      <c r="N19" s="37">
        <v>44736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</row>
    <row r="20" spans="1:29" ht="25.35" customHeight="1">
      <c r="A20" s="35">
        <v>8</v>
      </c>
      <c r="B20" s="35">
        <v>6</v>
      </c>
      <c r="C20" s="28" t="s">
        <v>606</v>
      </c>
      <c r="D20" s="41">
        <v>4135.5</v>
      </c>
      <c r="E20" s="39">
        <v>7407.9</v>
      </c>
      <c r="F20" s="45">
        <f>(D20-E20)/E20</f>
        <v>-0.44174462398250514</v>
      </c>
      <c r="G20" s="41">
        <v>649</v>
      </c>
      <c r="H20" s="39">
        <v>29</v>
      </c>
      <c r="I20" s="39">
        <f>G20/H20</f>
        <v>22.379310344827587</v>
      </c>
      <c r="J20" s="39">
        <v>9</v>
      </c>
      <c r="K20" s="39">
        <v>5</v>
      </c>
      <c r="L20" s="41">
        <v>176513</v>
      </c>
      <c r="M20" s="41">
        <v>27156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</row>
    <row r="21" spans="1:29" ht="25.35" customHeight="1">
      <c r="A21" s="35">
        <v>9</v>
      </c>
      <c r="B21" s="35">
        <v>7</v>
      </c>
      <c r="C21" s="28" t="s">
        <v>612</v>
      </c>
      <c r="D21" s="41">
        <v>1835.7</v>
      </c>
      <c r="E21" s="39">
        <v>1877.87</v>
      </c>
      <c r="F21" s="45">
        <f>(D21-E21)/E21</f>
        <v>-2.2456293566647238E-2</v>
      </c>
      <c r="G21" s="41">
        <v>356</v>
      </c>
      <c r="H21" s="39">
        <v>23</v>
      </c>
      <c r="I21" s="39">
        <f>G21/H21</f>
        <v>15.478260869565217</v>
      </c>
      <c r="J21" s="39">
        <v>8</v>
      </c>
      <c r="K21" s="39">
        <v>4</v>
      </c>
      <c r="L21" s="41">
        <v>67896</v>
      </c>
      <c r="M21" s="41">
        <v>15284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7"/>
      <c r="X21" s="32"/>
      <c r="Y21" s="56"/>
      <c r="Z21" s="56"/>
    </row>
    <row r="22" spans="1:29" ht="25.35" customHeight="1">
      <c r="A22" s="35">
        <v>10</v>
      </c>
      <c r="B22" s="35">
        <v>9</v>
      </c>
      <c r="C22" s="28" t="s">
        <v>35</v>
      </c>
      <c r="D22" s="41">
        <v>686.54</v>
      </c>
      <c r="E22" s="39">
        <v>889</v>
      </c>
      <c r="F22" s="45">
        <f>(D22-E22)/E22</f>
        <v>-0.22773903262092243</v>
      </c>
      <c r="G22" s="41">
        <v>136</v>
      </c>
      <c r="H22" s="39">
        <v>12</v>
      </c>
      <c r="I22" s="39">
        <f>G22/H22</f>
        <v>11.333333333333334</v>
      </c>
      <c r="J22" s="39">
        <v>3</v>
      </c>
      <c r="K22" s="39">
        <v>15</v>
      </c>
      <c r="L22" s="41">
        <v>418445</v>
      </c>
      <c r="M22" s="41">
        <v>82038</v>
      </c>
      <c r="N22" s="37">
        <v>44652</v>
      </c>
      <c r="O22" s="36" t="s">
        <v>37</v>
      </c>
      <c r="P22" s="72"/>
      <c r="Q22" s="54"/>
      <c r="R22" s="32"/>
      <c r="S22" s="55"/>
      <c r="T22" s="55"/>
      <c r="U22" s="7"/>
      <c r="V22" s="32"/>
      <c r="W22" s="56"/>
      <c r="X22" s="32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334473.36000000004</v>
      </c>
      <c r="E23" s="34">
        <f t="shared" ref="E23:G23" si="0">SUM(E13:E22)</f>
        <v>295773.59000000003</v>
      </c>
      <c r="F23" s="65">
        <f>(D23-E23)/E23</f>
        <v>0.13084254750398783</v>
      </c>
      <c r="G23" s="34">
        <f t="shared" si="0"/>
        <v>51843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35">
        <v>11</v>
      </c>
      <c r="C25" s="28" t="s">
        <v>599</v>
      </c>
      <c r="D25" s="41">
        <v>505.56</v>
      </c>
      <c r="E25" s="39">
        <v>413.57</v>
      </c>
      <c r="F25" s="45">
        <f>(D25-E25)/E25</f>
        <v>0.2224290930193196</v>
      </c>
      <c r="G25" s="41">
        <v>93</v>
      </c>
      <c r="H25" s="39">
        <v>8</v>
      </c>
      <c r="I25" s="39">
        <f t="shared" ref="I25:I33" si="1">G25/H25</f>
        <v>11.625</v>
      </c>
      <c r="J25" s="39">
        <v>4</v>
      </c>
      <c r="K25" s="39">
        <v>6</v>
      </c>
      <c r="L25" s="41">
        <v>68671.929999999993</v>
      </c>
      <c r="M25" s="41">
        <v>16105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</row>
    <row r="26" spans="1:29" ht="25.35" customHeight="1">
      <c r="A26" s="35">
        <v>12</v>
      </c>
      <c r="B26" s="35">
        <v>12</v>
      </c>
      <c r="C26" s="28" t="s">
        <v>596</v>
      </c>
      <c r="D26" s="41">
        <v>261.5</v>
      </c>
      <c r="E26" s="39">
        <v>185.5</v>
      </c>
      <c r="F26" s="45">
        <f>(D26-E26)/E26</f>
        <v>0.40970350404312667</v>
      </c>
      <c r="G26" s="41">
        <v>95</v>
      </c>
      <c r="H26" s="39">
        <v>7</v>
      </c>
      <c r="I26" s="39">
        <f t="shared" si="1"/>
        <v>13.571428571428571</v>
      </c>
      <c r="J26" s="39">
        <v>3</v>
      </c>
      <c r="K26" s="39">
        <v>7</v>
      </c>
      <c r="L26" s="41">
        <v>32635.57</v>
      </c>
      <c r="M26" s="41">
        <v>7870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42" t="s">
        <v>36</v>
      </c>
      <c r="C27" s="28" t="s">
        <v>111</v>
      </c>
      <c r="D27" s="41">
        <v>117.5</v>
      </c>
      <c r="E27" s="39" t="s">
        <v>36</v>
      </c>
      <c r="F27" s="39" t="s">
        <v>36</v>
      </c>
      <c r="G27" s="41">
        <v>47</v>
      </c>
      <c r="H27" s="39">
        <v>3</v>
      </c>
      <c r="I27" s="39">
        <f t="shared" si="1"/>
        <v>15.666666666666666</v>
      </c>
      <c r="J27" s="39">
        <v>1</v>
      </c>
      <c r="K27" s="39" t="s">
        <v>36</v>
      </c>
      <c r="L27" s="41">
        <v>317623</v>
      </c>
      <c r="M27" s="41">
        <v>64542</v>
      </c>
      <c r="N27" s="37">
        <v>44554</v>
      </c>
      <c r="O27" s="36" t="s">
        <v>43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93</v>
      </c>
      <c r="E28" s="39">
        <v>182.2</v>
      </c>
      <c r="F28" s="45">
        <f>(D28-E28)/E28</f>
        <v>-0.4895718990120746</v>
      </c>
      <c r="G28" s="41">
        <v>16</v>
      </c>
      <c r="H28" s="39">
        <v>1</v>
      </c>
      <c r="I28" s="39">
        <f t="shared" si="1"/>
        <v>16</v>
      </c>
      <c r="J28" s="39">
        <v>1</v>
      </c>
      <c r="K28" s="39">
        <v>11</v>
      </c>
      <c r="L28" s="41">
        <v>25403.279999999999</v>
      </c>
      <c r="M28" s="41">
        <v>4316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19</v>
      </c>
      <c r="C29" s="28" t="s">
        <v>537</v>
      </c>
      <c r="D29" s="41">
        <v>91</v>
      </c>
      <c r="E29" s="39">
        <v>12</v>
      </c>
      <c r="F29" s="45">
        <f>(D29-E29)/E29</f>
        <v>6.583333333333333</v>
      </c>
      <c r="G29" s="41">
        <v>26</v>
      </c>
      <c r="H29" s="39">
        <v>3</v>
      </c>
      <c r="I29" s="39">
        <f t="shared" si="1"/>
        <v>8.6666666666666661</v>
      </c>
      <c r="J29" s="39">
        <v>2</v>
      </c>
      <c r="K29" s="39">
        <v>14</v>
      </c>
      <c r="L29" s="41">
        <v>185926.42</v>
      </c>
      <c r="M29" s="41">
        <v>45743</v>
      </c>
      <c r="N29" s="37">
        <v>44659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AA29" s="56"/>
    </row>
    <row r="30" spans="1:29" ht="25.35" customHeight="1">
      <c r="A30" s="35">
        <v>16</v>
      </c>
      <c r="B30" s="42" t="s">
        <v>36</v>
      </c>
      <c r="C30" s="28" t="s">
        <v>77</v>
      </c>
      <c r="D30" s="41">
        <v>80</v>
      </c>
      <c r="E30" s="39" t="s">
        <v>36</v>
      </c>
      <c r="F30" s="39" t="s">
        <v>36</v>
      </c>
      <c r="G30" s="41">
        <v>32</v>
      </c>
      <c r="H30" s="39">
        <v>2</v>
      </c>
      <c r="I30" s="39">
        <f t="shared" si="1"/>
        <v>16</v>
      </c>
      <c r="J30" s="39">
        <v>1</v>
      </c>
      <c r="K30" s="39" t="s">
        <v>36</v>
      </c>
      <c r="L30" s="41">
        <v>183215</v>
      </c>
      <c r="M30" s="41">
        <v>36157</v>
      </c>
      <c r="N30" s="37">
        <v>44568</v>
      </c>
      <c r="O30" s="36" t="s">
        <v>37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40</v>
      </c>
      <c r="E31" s="39" t="s">
        <v>36</v>
      </c>
      <c r="F31" s="39" t="s">
        <v>36</v>
      </c>
      <c r="G31" s="41">
        <v>16</v>
      </c>
      <c r="H31" s="39">
        <v>3</v>
      </c>
      <c r="I31" s="39">
        <f t="shared" si="1"/>
        <v>5.333333333333333</v>
      </c>
      <c r="J31" s="39">
        <v>1</v>
      </c>
      <c r="K31" s="39" t="s">
        <v>36</v>
      </c>
      <c r="L31" s="41">
        <v>46547.72</v>
      </c>
      <c r="M31" s="41">
        <v>10083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</row>
    <row r="32" spans="1:29" ht="25.35" customHeight="1">
      <c r="A32" s="35">
        <v>18</v>
      </c>
      <c r="B32" s="35">
        <v>10</v>
      </c>
      <c r="C32" s="28" t="s">
        <v>42</v>
      </c>
      <c r="D32" s="41">
        <v>39</v>
      </c>
      <c r="E32" s="39">
        <v>445.96</v>
      </c>
      <c r="F32" s="45">
        <f>(D32-E32)/E32</f>
        <v>-0.91254821060184765</v>
      </c>
      <c r="G32" s="41">
        <v>6</v>
      </c>
      <c r="H32" s="39">
        <v>3</v>
      </c>
      <c r="I32" s="39">
        <f t="shared" si="1"/>
        <v>2</v>
      </c>
      <c r="J32" s="39">
        <v>1</v>
      </c>
      <c r="K32" s="39">
        <v>17</v>
      </c>
      <c r="L32" s="41">
        <v>207111</v>
      </c>
      <c r="M32" s="41">
        <v>42070</v>
      </c>
      <c r="N32" s="37">
        <v>44638</v>
      </c>
      <c r="O32" s="36" t="s">
        <v>43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6" ht="25.35" customHeight="1">
      <c r="A33" s="35">
        <v>19</v>
      </c>
      <c r="B33" s="42" t="s">
        <v>36</v>
      </c>
      <c r="C33" s="28" t="s">
        <v>96</v>
      </c>
      <c r="D33" s="41">
        <v>32.5</v>
      </c>
      <c r="E33" s="39" t="s">
        <v>36</v>
      </c>
      <c r="F33" s="39" t="s">
        <v>36</v>
      </c>
      <c r="G33" s="41">
        <v>13</v>
      </c>
      <c r="H33" s="39">
        <v>2</v>
      </c>
      <c r="I33" s="39">
        <f t="shared" si="1"/>
        <v>6.5</v>
      </c>
      <c r="J33" s="39">
        <v>1</v>
      </c>
      <c r="K33" s="39" t="s">
        <v>36</v>
      </c>
      <c r="L33" s="41">
        <v>99723.87</v>
      </c>
      <c r="M33" s="41">
        <v>20675</v>
      </c>
      <c r="N33" s="37">
        <v>44603</v>
      </c>
      <c r="O33" s="36" t="s">
        <v>48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6" ht="25.35" customHeight="1">
      <c r="A34" s="14"/>
      <c r="B34" s="14"/>
      <c r="C34" s="27" t="s">
        <v>229</v>
      </c>
      <c r="D34" s="34">
        <f>SUM(D23:D33)</f>
        <v>335733.42000000004</v>
      </c>
      <c r="E34" s="34">
        <f t="shared" ref="E34:G34" si="2">SUM(E23:E33)</f>
        <v>297012.82000000007</v>
      </c>
      <c r="F34" s="65">
        <f t="shared" ref="F34" si="3">(D34-E34)/E34</f>
        <v>0.13036676329324765</v>
      </c>
      <c r="G34" s="34">
        <f t="shared" si="2"/>
        <v>52187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sheetPr codeName="Sheet29"/>
  <dimension ref="A1:Z66"/>
  <sheetViews>
    <sheetView topLeftCell="A7" zoomScale="60" zoomScaleNormal="60" workbookViewId="0">
      <selection activeCell="Q26" sqref="Q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16" style="1" customWidth="1"/>
    <col min="17" max="17" width="8.88671875" style="1"/>
    <col min="18" max="18" width="9.109375" style="1" customWidth="1"/>
    <col min="19" max="19" width="9.88671875" style="1" bestFit="1" customWidth="1"/>
    <col min="20" max="20" width="13.6640625" style="1" customWidth="1"/>
    <col min="21" max="21" width="11" style="1" customWidth="1"/>
    <col min="22" max="22" width="13.6640625" style="1" bestFit="1" customWidth="1"/>
    <col min="23" max="23" width="12.5546875" style="1" bestFit="1" customWidth="1"/>
    <col min="24" max="24" width="13.109375" style="1" customWidth="1"/>
    <col min="25" max="25" width="10.88671875" style="1" bestFit="1" customWidth="1"/>
    <col min="26" max="26" width="14.88671875" style="1" customWidth="1"/>
    <col min="27" max="16384" width="8.88671875" style="1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628</v>
      </c>
      <c r="E6" s="4" t="s">
        <v>619</v>
      </c>
      <c r="F6" s="156"/>
      <c r="G6" s="4" t="s">
        <v>628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S9" s="33"/>
      <c r="T9" s="32"/>
      <c r="U9" s="32"/>
      <c r="V9" s="32"/>
      <c r="W9" s="32"/>
      <c r="X9" s="26"/>
      <c r="Z9" s="33"/>
    </row>
    <row r="10" spans="1:26">
      <c r="A10" s="159"/>
      <c r="B10" s="159"/>
      <c r="C10" s="156"/>
      <c r="D10" s="75" t="s">
        <v>629</v>
      </c>
      <c r="E10" s="75" t="s">
        <v>620</v>
      </c>
      <c r="F10" s="156"/>
      <c r="G10" s="75" t="s">
        <v>629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S10" s="33"/>
      <c r="T10" s="32"/>
      <c r="U10" s="32"/>
      <c r="V10" s="32"/>
      <c r="W10" s="32"/>
      <c r="X10" s="33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Q11" s="33"/>
      <c r="R11" s="32"/>
      <c r="S11" s="33"/>
      <c r="T11" s="32"/>
      <c r="U11" s="32"/>
      <c r="V11" s="32"/>
      <c r="W11" s="26"/>
      <c r="X11" s="7"/>
      <c r="Y11" s="7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4"/>
      <c r="R12" s="56"/>
      <c r="S12" s="55"/>
      <c r="T12" s="56"/>
      <c r="U12" s="32"/>
      <c r="V12" s="55"/>
      <c r="W12" s="26"/>
      <c r="X12" s="7"/>
      <c r="Y12" s="7"/>
      <c r="Z12" s="56"/>
    </row>
    <row r="13" spans="1:26" ht="25.35" customHeight="1">
      <c r="A13" s="35">
        <v>1</v>
      </c>
      <c r="B13" s="35" t="s">
        <v>34</v>
      </c>
      <c r="C13" s="28" t="s">
        <v>632</v>
      </c>
      <c r="D13" s="41">
        <v>209199.32</v>
      </c>
      <c r="E13" s="39" t="s">
        <v>36</v>
      </c>
      <c r="F13" s="39" t="s">
        <v>36</v>
      </c>
      <c r="G13" s="41">
        <v>35540</v>
      </c>
      <c r="H13" s="39">
        <v>322</v>
      </c>
      <c r="I13" s="39">
        <f t="shared" ref="I13:I22" si="0">G13/H13</f>
        <v>110.37267080745342</v>
      </c>
      <c r="J13" s="39">
        <v>32</v>
      </c>
      <c r="K13" s="39">
        <v>1</v>
      </c>
      <c r="L13" s="41">
        <v>226858</v>
      </c>
      <c r="M13" s="41">
        <v>38816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623</v>
      </c>
      <c r="D14" s="41">
        <v>33010.78</v>
      </c>
      <c r="E14" s="39">
        <v>34067.46</v>
      </c>
      <c r="F14" s="45">
        <f t="shared" ref="F14:F23" si="1">(D14-E14)/E14</f>
        <v>-3.1017281593638046E-2</v>
      </c>
      <c r="G14" s="41">
        <v>3493</v>
      </c>
      <c r="H14" s="39">
        <v>144</v>
      </c>
      <c r="I14" s="39">
        <f t="shared" si="0"/>
        <v>24.256944444444443</v>
      </c>
      <c r="J14" s="39">
        <v>13</v>
      </c>
      <c r="K14" s="39">
        <v>2</v>
      </c>
      <c r="L14" s="41">
        <v>115448.47</v>
      </c>
      <c r="M14" s="41">
        <v>17505</v>
      </c>
      <c r="N14" s="37">
        <v>44736</v>
      </c>
      <c r="O14" s="36" t="s">
        <v>624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</row>
    <row r="15" spans="1:26" ht="25.35" customHeight="1">
      <c r="A15" s="35">
        <v>3</v>
      </c>
      <c r="B15" s="35">
        <v>2</v>
      </c>
      <c r="C15" s="28" t="s">
        <v>626</v>
      </c>
      <c r="D15" s="41">
        <v>22136.98</v>
      </c>
      <c r="E15" s="39">
        <v>24190.2</v>
      </c>
      <c r="F15" s="45">
        <f t="shared" si="1"/>
        <v>-8.4878173805921456E-2</v>
      </c>
      <c r="G15" s="41">
        <v>3214</v>
      </c>
      <c r="H15" s="39">
        <v>107</v>
      </c>
      <c r="I15" s="39">
        <f t="shared" si="0"/>
        <v>30.037383177570092</v>
      </c>
      <c r="J15" s="39">
        <v>15</v>
      </c>
      <c r="K15" s="39">
        <v>2</v>
      </c>
      <c r="L15" s="41">
        <v>87109.13</v>
      </c>
      <c r="M15" s="41">
        <v>12629</v>
      </c>
      <c r="N15" s="37">
        <v>44736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</row>
    <row r="16" spans="1:26" ht="25.35" customHeight="1">
      <c r="A16" s="35">
        <v>4</v>
      </c>
      <c r="B16" s="35">
        <v>5</v>
      </c>
      <c r="C16" s="28" t="s">
        <v>597</v>
      </c>
      <c r="D16" s="41">
        <v>11181.69</v>
      </c>
      <c r="E16" s="39">
        <v>7568.7</v>
      </c>
      <c r="F16" s="45">
        <f t="shared" si="1"/>
        <v>0.47735938800586636</v>
      </c>
      <c r="G16" s="41">
        <v>1576</v>
      </c>
      <c r="H16" s="39">
        <v>44</v>
      </c>
      <c r="I16" s="39">
        <f t="shared" si="0"/>
        <v>35.81818181818182</v>
      </c>
      <c r="J16" s="39">
        <v>10</v>
      </c>
      <c r="K16" s="39">
        <v>6</v>
      </c>
      <c r="L16" s="41">
        <v>250528</v>
      </c>
      <c r="M16" s="41">
        <v>37227</v>
      </c>
      <c r="N16" s="37">
        <v>44708</v>
      </c>
      <c r="O16" s="36" t="s">
        <v>37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</row>
    <row r="17" spans="1:26" ht="25.35" customHeight="1">
      <c r="A17" s="35">
        <v>5</v>
      </c>
      <c r="B17" s="35">
        <v>3</v>
      </c>
      <c r="C17" s="28" t="s">
        <v>627</v>
      </c>
      <c r="D17" s="41">
        <v>10070.049999999999</v>
      </c>
      <c r="E17" s="39">
        <v>10494.18</v>
      </c>
      <c r="F17" s="45">
        <f t="shared" si="1"/>
        <v>-4.0415735197986025E-2</v>
      </c>
      <c r="G17" s="41">
        <v>1480</v>
      </c>
      <c r="H17" s="39">
        <v>68</v>
      </c>
      <c r="I17" s="39">
        <f t="shared" si="0"/>
        <v>21.764705882352942</v>
      </c>
      <c r="J17" s="39">
        <v>14</v>
      </c>
      <c r="K17" s="39">
        <v>2</v>
      </c>
      <c r="L17" s="41">
        <v>30878</v>
      </c>
      <c r="M17" s="41">
        <v>4794</v>
      </c>
      <c r="N17" s="37">
        <v>44736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</row>
    <row r="18" spans="1:26" ht="25.35" customHeight="1">
      <c r="A18" s="35">
        <v>6</v>
      </c>
      <c r="B18" s="35">
        <v>4</v>
      </c>
      <c r="C18" s="28" t="s">
        <v>606</v>
      </c>
      <c r="D18" s="41">
        <v>7407.9</v>
      </c>
      <c r="E18" s="39">
        <v>9463.76</v>
      </c>
      <c r="F18" s="45">
        <f t="shared" si="1"/>
        <v>-0.21723501018622626</v>
      </c>
      <c r="G18" s="41">
        <v>1078</v>
      </c>
      <c r="H18" s="39">
        <v>48</v>
      </c>
      <c r="I18" s="39">
        <f t="shared" si="0"/>
        <v>22.458333333333332</v>
      </c>
      <c r="J18" s="39">
        <v>11</v>
      </c>
      <c r="K18" s="39">
        <v>4</v>
      </c>
      <c r="L18" s="41">
        <v>162766</v>
      </c>
      <c r="M18" s="41">
        <v>25026</v>
      </c>
      <c r="N18" s="37">
        <v>44722</v>
      </c>
      <c r="O18" s="36" t="s">
        <v>43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</row>
    <row r="19" spans="1:26" ht="25.35" customHeight="1">
      <c r="A19" s="35">
        <v>7</v>
      </c>
      <c r="B19" s="35">
        <v>6</v>
      </c>
      <c r="C19" s="28" t="s">
        <v>612</v>
      </c>
      <c r="D19" s="41">
        <v>1877.87</v>
      </c>
      <c r="E19" s="39">
        <v>7100.66</v>
      </c>
      <c r="F19" s="45">
        <f t="shared" si="1"/>
        <v>-0.73553585159689383</v>
      </c>
      <c r="G19" s="41">
        <v>380</v>
      </c>
      <c r="H19" s="39">
        <v>51</v>
      </c>
      <c r="I19" s="39">
        <f t="shared" si="0"/>
        <v>7.4509803921568629</v>
      </c>
      <c r="J19" s="39">
        <v>11</v>
      </c>
      <c r="K19" s="39">
        <v>3</v>
      </c>
      <c r="L19" s="41">
        <v>62959</v>
      </c>
      <c r="M19" s="41">
        <v>14284</v>
      </c>
      <c r="N19" s="37">
        <v>44729</v>
      </c>
      <c r="O19" s="36" t="s">
        <v>41</v>
      </c>
      <c r="P19" s="72"/>
      <c r="Q19" s="77"/>
      <c r="R19" s="32"/>
      <c r="S19" s="55"/>
      <c r="T19" s="55"/>
      <c r="U19" s="32"/>
      <c r="V19" s="32"/>
      <c r="W19" s="56"/>
      <c r="X19" s="7"/>
      <c r="Y19" s="32"/>
      <c r="Z19" s="56"/>
    </row>
    <row r="20" spans="1:26" ht="25.35" customHeight="1">
      <c r="A20" s="35">
        <v>8</v>
      </c>
      <c r="B20" s="35">
        <v>8</v>
      </c>
      <c r="C20" s="28" t="s">
        <v>571</v>
      </c>
      <c r="D20" s="41">
        <v>1469.16</v>
      </c>
      <c r="E20" s="39">
        <v>1805.28</v>
      </c>
      <c r="F20" s="45">
        <f t="shared" si="1"/>
        <v>-0.18618718425950539</v>
      </c>
      <c r="G20" s="41">
        <v>211</v>
      </c>
      <c r="H20" s="39">
        <v>9</v>
      </c>
      <c r="I20" s="39">
        <f t="shared" si="0"/>
        <v>23.444444444444443</v>
      </c>
      <c r="J20" s="39">
        <v>4</v>
      </c>
      <c r="K20" s="39">
        <v>9</v>
      </c>
      <c r="L20" s="41">
        <v>422542</v>
      </c>
      <c r="M20" s="41">
        <v>59737</v>
      </c>
      <c r="N20" s="37">
        <v>44687</v>
      </c>
      <c r="O20" s="36" t="s">
        <v>41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</row>
    <row r="21" spans="1:26" ht="25.35" customHeight="1">
      <c r="A21" s="35">
        <v>9</v>
      </c>
      <c r="B21" s="35">
        <v>9</v>
      </c>
      <c r="C21" s="28" t="s">
        <v>35</v>
      </c>
      <c r="D21" s="41">
        <v>889</v>
      </c>
      <c r="E21" s="39">
        <v>1703.37</v>
      </c>
      <c r="F21" s="45">
        <f t="shared" si="1"/>
        <v>-0.4780934265602893</v>
      </c>
      <c r="G21" s="41">
        <v>180</v>
      </c>
      <c r="H21" s="39">
        <v>12</v>
      </c>
      <c r="I21" s="39">
        <f t="shared" si="0"/>
        <v>15</v>
      </c>
      <c r="J21" s="39">
        <v>5</v>
      </c>
      <c r="K21" s="39">
        <v>14</v>
      </c>
      <c r="L21" s="41">
        <v>416138</v>
      </c>
      <c r="M21" s="41">
        <v>81532</v>
      </c>
      <c r="N21" s="37">
        <v>44652</v>
      </c>
      <c r="O21" s="36" t="s">
        <v>37</v>
      </c>
      <c r="P21" s="72"/>
      <c r="Q21" s="54"/>
      <c r="R21" s="32"/>
      <c r="S21" s="55"/>
      <c r="T21" s="55"/>
      <c r="U21" s="7"/>
      <c r="V21" s="32"/>
      <c r="W21" s="32"/>
      <c r="X21" s="56"/>
      <c r="Y21" s="32"/>
      <c r="Z21" s="56"/>
    </row>
    <row r="22" spans="1:26" ht="25.35" customHeight="1">
      <c r="A22" s="35">
        <v>10</v>
      </c>
      <c r="B22" s="35">
        <v>10</v>
      </c>
      <c r="C22" s="28" t="s">
        <v>42</v>
      </c>
      <c r="D22" s="41">
        <v>445.96</v>
      </c>
      <c r="E22" s="39">
        <v>1672.61</v>
      </c>
      <c r="F22" s="45">
        <f t="shared" si="1"/>
        <v>-0.73337478551485402</v>
      </c>
      <c r="G22" s="41">
        <v>95</v>
      </c>
      <c r="H22" s="39">
        <v>10</v>
      </c>
      <c r="I22" s="39">
        <f t="shared" si="0"/>
        <v>9.5</v>
      </c>
      <c r="J22" s="39">
        <v>3</v>
      </c>
      <c r="K22" s="39">
        <v>16</v>
      </c>
      <c r="L22" s="41">
        <v>206424</v>
      </c>
      <c r="M22" s="41">
        <v>41919</v>
      </c>
      <c r="N22" s="37">
        <v>44638</v>
      </c>
      <c r="O22" s="36" t="s">
        <v>43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297688.71000000002</v>
      </c>
      <c r="E23" s="34">
        <v>100537.04</v>
      </c>
      <c r="F23" s="65">
        <f t="shared" si="1"/>
        <v>1.9609854238795976</v>
      </c>
      <c r="G23" s="34">
        <f t="shared" ref="G23" si="2">SUM(G13:G22)</f>
        <v>47247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6" ht="25.35" customHeight="1">
      <c r="A25" s="35">
        <v>11</v>
      </c>
      <c r="B25" s="35">
        <v>7</v>
      </c>
      <c r="C25" s="28" t="s">
        <v>599</v>
      </c>
      <c r="D25" s="41">
        <v>413.57</v>
      </c>
      <c r="E25" s="39">
        <v>2470.8200000000002</v>
      </c>
      <c r="F25" s="45">
        <f>(D25-E25)/E25</f>
        <v>-0.83261832104321631</v>
      </c>
      <c r="G25" s="41">
        <v>94</v>
      </c>
      <c r="H25" s="39">
        <v>12</v>
      </c>
      <c r="I25" s="39">
        <f t="shared" ref="I25:I34" si="3">G25/H25</f>
        <v>7.833333333333333</v>
      </c>
      <c r="J25" s="39">
        <v>5</v>
      </c>
      <c r="K25" s="39">
        <v>5</v>
      </c>
      <c r="L25" s="41">
        <v>67343.05</v>
      </c>
      <c r="M25" s="41">
        <v>15827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</row>
    <row r="26" spans="1:26" ht="25.35" customHeight="1">
      <c r="A26" s="35">
        <v>12</v>
      </c>
      <c r="B26" s="35">
        <v>16</v>
      </c>
      <c r="C26" s="28" t="s">
        <v>596</v>
      </c>
      <c r="D26" s="41">
        <v>185.5</v>
      </c>
      <c r="E26" s="39">
        <v>128</v>
      </c>
      <c r="F26" s="45">
        <f>(D26-E26)/E26</f>
        <v>0.44921875</v>
      </c>
      <c r="G26" s="41">
        <v>81</v>
      </c>
      <c r="H26" s="39">
        <v>5</v>
      </c>
      <c r="I26" s="39">
        <f t="shared" si="3"/>
        <v>16.2</v>
      </c>
      <c r="J26" s="39">
        <v>2</v>
      </c>
      <c r="K26" s="39">
        <v>6</v>
      </c>
      <c r="L26" s="41">
        <v>32182.37</v>
      </c>
      <c r="M26" s="41">
        <v>7707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</row>
    <row r="27" spans="1:26" ht="25.35" customHeight="1">
      <c r="A27" s="35">
        <v>13</v>
      </c>
      <c r="B27" s="35">
        <v>15</v>
      </c>
      <c r="C27" s="28" t="s">
        <v>565</v>
      </c>
      <c r="D27" s="41">
        <v>182.2</v>
      </c>
      <c r="E27" s="39">
        <v>224</v>
      </c>
      <c r="F27" s="45">
        <f>(D27-E27)/E27</f>
        <v>-0.18660714285714292</v>
      </c>
      <c r="G27" s="41">
        <v>38</v>
      </c>
      <c r="H27" s="39">
        <v>3</v>
      </c>
      <c r="I27" s="39">
        <f t="shared" si="3"/>
        <v>12.666666666666666</v>
      </c>
      <c r="J27" s="39">
        <v>2</v>
      </c>
      <c r="K27" s="39">
        <v>10</v>
      </c>
      <c r="L27" s="41">
        <v>25143.279999999999</v>
      </c>
      <c r="M27" s="41">
        <v>4269</v>
      </c>
      <c r="N27" s="37">
        <v>44680</v>
      </c>
      <c r="O27" s="36" t="s">
        <v>68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6" ht="25.35" customHeight="1">
      <c r="A28" s="35">
        <v>14</v>
      </c>
      <c r="B28" s="35">
        <v>11</v>
      </c>
      <c r="C28" s="28" t="s">
        <v>614</v>
      </c>
      <c r="D28" s="41">
        <v>118</v>
      </c>
      <c r="E28" s="39">
        <v>1511.35</v>
      </c>
      <c r="F28" s="45">
        <f>(D28-E28)/E28</f>
        <v>-0.92192410758593313</v>
      </c>
      <c r="G28" s="41">
        <v>30</v>
      </c>
      <c r="H28" s="39">
        <v>3</v>
      </c>
      <c r="I28" s="39">
        <f t="shared" si="3"/>
        <v>10</v>
      </c>
      <c r="J28" s="39">
        <v>2</v>
      </c>
      <c r="K28" s="39">
        <v>3</v>
      </c>
      <c r="L28" s="41">
        <v>14179.35</v>
      </c>
      <c r="M28" s="41">
        <v>2594</v>
      </c>
      <c r="N28" s="37">
        <v>44729</v>
      </c>
      <c r="O28" s="36" t="s">
        <v>68</v>
      </c>
      <c r="P28" s="72"/>
      <c r="Q28" s="54"/>
      <c r="R28" s="32"/>
      <c r="S28" s="55"/>
      <c r="T28" s="55"/>
      <c r="U28" s="7"/>
      <c r="V28" s="32"/>
      <c r="W28" s="56"/>
      <c r="X28" s="32"/>
      <c r="Y28" s="32"/>
      <c r="Z28" s="56"/>
    </row>
    <row r="29" spans="1:26" ht="25.35" customHeight="1">
      <c r="A29" s="35">
        <v>15</v>
      </c>
      <c r="B29" s="35">
        <v>12</v>
      </c>
      <c r="C29" s="28" t="s">
        <v>40</v>
      </c>
      <c r="D29" s="41">
        <v>44.35</v>
      </c>
      <c r="E29" s="39">
        <v>478.61</v>
      </c>
      <c r="F29" s="45">
        <f>(D29-E29)/E29</f>
        <v>-0.90733582666471657</v>
      </c>
      <c r="G29" s="41">
        <v>9</v>
      </c>
      <c r="H29" s="39">
        <v>1</v>
      </c>
      <c r="I29" s="39">
        <f t="shared" si="3"/>
        <v>9</v>
      </c>
      <c r="J29" s="39">
        <v>1</v>
      </c>
      <c r="K29" s="39">
        <v>17</v>
      </c>
      <c r="L29" s="41">
        <v>286839</v>
      </c>
      <c r="M29" s="41">
        <v>57766</v>
      </c>
      <c r="N29" s="37">
        <v>44631</v>
      </c>
      <c r="O29" s="36" t="s">
        <v>41</v>
      </c>
      <c r="P29" s="54"/>
      <c r="Q29" s="54"/>
      <c r="R29" s="55"/>
      <c r="S29" s="55"/>
      <c r="T29" s="56"/>
      <c r="U29" s="32"/>
      <c r="V29" s="56"/>
      <c r="X29" s="55"/>
    </row>
    <row r="30" spans="1:26" ht="25.35" customHeight="1">
      <c r="A30" s="35">
        <v>16</v>
      </c>
      <c r="B30" s="39" t="s">
        <v>36</v>
      </c>
      <c r="C30" s="28" t="s">
        <v>381</v>
      </c>
      <c r="D30" s="41">
        <v>38</v>
      </c>
      <c r="E30" s="39" t="s">
        <v>36</v>
      </c>
      <c r="F30" s="39" t="s">
        <v>36</v>
      </c>
      <c r="G30" s="41">
        <v>15</v>
      </c>
      <c r="H30" s="39">
        <v>2</v>
      </c>
      <c r="I30" s="39">
        <f t="shared" si="3"/>
        <v>7.5</v>
      </c>
      <c r="J30" s="39">
        <v>1</v>
      </c>
      <c r="K30" s="39" t="s">
        <v>36</v>
      </c>
      <c r="L30" s="41">
        <v>26569.54</v>
      </c>
      <c r="M30" s="41">
        <v>6365</v>
      </c>
      <c r="N30" s="37">
        <v>44414</v>
      </c>
      <c r="O30" s="36" t="s">
        <v>48</v>
      </c>
      <c r="P30" s="72"/>
      <c r="Q30" s="54"/>
      <c r="S30" s="55"/>
      <c r="T30" s="55"/>
      <c r="U30" s="55"/>
      <c r="V30" s="7"/>
      <c r="W30" s="32"/>
      <c r="X30" s="56"/>
      <c r="Y30" s="55"/>
      <c r="Z30" s="32"/>
    </row>
    <row r="31" spans="1:26" ht="25.35" customHeight="1">
      <c r="A31" s="35">
        <v>17</v>
      </c>
      <c r="B31" s="42" t="s">
        <v>36</v>
      </c>
      <c r="C31" s="28" t="s">
        <v>99</v>
      </c>
      <c r="D31" s="41">
        <v>33</v>
      </c>
      <c r="E31" s="39" t="s">
        <v>36</v>
      </c>
      <c r="F31" s="39" t="s">
        <v>36</v>
      </c>
      <c r="G31" s="41">
        <v>13</v>
      </c>
      <c r="H31" s="39">
        <v>3</v>
      </c>
      <c r="I31" s="39">
        <f t="shared" si="3"/>
        <v>4.333333333333333</v>
      </c>
      <c r="J31" s="39">
        <v>1</v>
      </c>
      <c r="K31" s="39" t="s">
        <v>36</v>
      </c>
      <c r="L31" s="41">
        <v>36535</v>
      </c>
      <c r="M31" s="41">
        <v>7190</v>
      </c>
      <c r="N31" s="37">
        <v>44589</v>
      </c>
      <c r="O31" s="36" t="s">
        <v>50</v>
      </c>
      <c r="P31" s="72"/>
      <c r="Q31" s="54"/>
      <c r="R31" s="32"/>
      <c r="S31" s="55"/>
      <c r="T31" s="55"/>
      <c r="U31" s="7"/>
      <c r="V31" s="32"/>
      <c r="W31" s="32"/>
      <c r="X31" s="56"/>
      <c r="Y31" s="32"/>
      <c r="Z31" s="56"/>
    </row>
    <row r="32" spans="1:26" ht="25.35" customHeight="1">
      <c r="A32" s="35">
        <v>18</v>
      </c>
      <c r="B32" s="42" t="s">
        <v>36</v>
      </c>
      <c r="C32" s="28" t="s">
        <v>227</v>
      </c>
      <c r="D32" s="41">
        <v>30</v>
      </c>
      <c r="E32" s="39" t="s">
        <v>36</v>
      </c>
      <c r="F32" s="39" t="s">
        <v>36</v>
      </c>
      <c r="G32" s="41">
        <v>12</v>
      </c>
      <c r="H32" s="39">
        <v>3</v>
      </c>
      <c r="I32" s="39">
        <f t="shared" si="3"/>
        <v>4</v>
      </c>
      <c r="J32" s="39">
        <v>1</v>
      </c>
      <c r="K32" s="39" t="s">
        <v>36</v>
      </c>
      <c r="L32" s="41">
        <v>19025.29</v>
      </c>
      <c r="M32" s="41">
        <v>4081</v>
      </c>
      <c r="N32" s="37">
        <v>44533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</row>
    <row r="33" spans="1:26" ht="25.35" customHeight="1">
      <c r="A33" s="35">
        <v>19</v>
      </c>
      <c r="B33" s="35">
        <v>18</v>
      </c>
      <c r="C33" s="28" t="s">
        <v>537</v>
      </c>
      <c r="D33" s="41">
        <v>12</v>
      </c>
      <c r="E33" s="39">
        <v>93.55</v>
      </c>
      <c r="F33" s="45">
        <f>(D33-E33)/E33</f>
        <v>-0.8717263495456975</v>
      </c>
      <c r="G33" s="41">
        <v>2</v>
      </c>
      <c r="H33" s="39">
        <v>1</v>
      </c>
      <c r="I33" s="39">
        <f t="shared" si="3"/>
        <v>2</v>
      </c>
      <c r="J33" s="39">
        <v>1</v>
      </c>
      <c r="K33" s="39">
        <v>13</v>
      </c>
      <c r="L33" s="41">
        <v>185510.6</v>
      </c>
      <c r="M33" s="41">
        <v>45646</v>
      </c>
      <c r="N33" s="37">
        <v>44659</v>
      </c>
      <c r="O33" s="36" t="s">
        <v>48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</row>
    <row r="34" spans="1:26" ht="25.35" customHeight="1">
      <c r="A34" s="35">
        <v>20</v>
      </c>
      <c r="B34" s="39" t="s">
        <v>36</v>
      </c>
      <c r="C34" s="28" t="s">
        <v>435</v>
      </c>
      <c r="D34" s="41">
        <v>5</v>
      </c>
      <c r="E34" s="39" t="s">
        <v>36</v>
      </c>
      <c r="F34" s="39" t="s">
        <v>36</v>
      </c>
      <c r="G34" s="41">
        <v>2</v>
      </c>
      <c r="H34" s="39">
        <v>1</v>
      </c>
      <c r="I34" s="39">
        <f t="shared" si="3"/>
        <v>2</v>
      </c>
      <c r="J34" s="39">
        <v>1</v>
      </c>
      <c r="K34" s="39" t="s">
        <v>36</v>
      </c>
      <c r="L34" s="41">
        <v>6965.94</v>
      </c>
      <c r="M34" s="41">
        <v>1851</v>
      </c>
      <c r="N34" s="37">
        <v>44386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6" ht="25.35" customHeight="1">
      <c r="A35" s="14"/>
      <c r="B35" s="14"/>
      <c r="C35" s="27" t="s">
        <v>69</v>
      </c>
      <c r="D35" s="34">
        <f>SUM(D23:D34)</f>
        <v>298750.33</v>
      </c>
      <c r="E35" s="34">
        <v>104054.63</v>
      </c>
      <c r="F35" s="65">
        <f>(D35-E35)/E35</f>
        <v>1.8710911758563746</v>
      </c>
      <c r="G35" s="34">
        <f>SUM(G23:G34)</f>
        <v>47543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sheetPr codeName="Sheet30"/>
  <dimension ref="A1:AC73"/>
  <sheetViews>
    <sheetView topLeftCell="A27" zoomScale="60" zoomScaleNormal="60" workbookViewId="0">
      <selection activeCell="K51" sqref="K5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44140625" style="1" customWidth="1"/>
    <col min="17" max="17" width="3.44140625" style="1" customWidth="1"/>
    <col min="18" max="18" width="4.5546875" style="1" customWidth="1"/>
    <col min="19" max="19" width="16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1" style="1" customWidth="1"/>
    <col min="25" max="25" width="13.109375" style="1" customWidth="1"/>
    <col min="26" max="26" width="13.6640625" style="1" bestFit="1" customWidth="1"/>
    <col min="27" max="27" width="12.5546875" style="1" bestFit="1" customWidth="1"/>
    <col min="28" max="28" width="10.88671875" style="1" bestFit="1" customWidth="1"/>
    <col min="29" max="29" width="14.88671875" style="1" customWidth="1"/>
    <col min="30" max="16384" width="8.88671875" style="1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619</v>
      </c>
      <c r="E6" s="4" t="s">
        <v>615</v>
      </c>
      <c r="F6" s="156"/>
      <c r="G6" s="4" t="s">
        <v>619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26"/>
      <c r="Z9" s="32"/>
      <c r="AA9" s="32"/>
      <c r="AC9" s="33"/>
    </row>
    <row r="10" spans="1:29">
      <c r="A10" s="159"/>
      <c r="B10" s="159"/>
      <c r="C10" s="156"/>
      <c r="D10" s="75" t="s">
        <v>620</v>
      </c>
      <c r="E10" s="75" t="s">
        <v>616</v>
      </c>
      <c r="F10" s="156"/>
      <c r="G10" s="75" t="s">
        <v>620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Z10" s="32"/>
      <c r="AA10" s="32"/>
      <c r="AC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7"/>
      <c r="Z11" s="32"/>
      <c r="AA11" s="26"/>
      <c r="AB11" s="7"/>
      <c r="AC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32"/>
      <c r="Y12" s="7"/>
      <c r="Z12" s="55"/>
      <c r="AA12" s="26"/>
      <c r="AB12" s="7"/>
      <c r="AC12" s="56"/>
    </row>
    <row r="13" spans="1:29" ht="25.35" customHeight="1">
      <c r="A13" s="35">
        <v>1</v>
      </c>
      <c r="B13" s="61" t="s">
        <v>34</v>
      </c>
      <c r="C13" s="28" t="s">
        <v>623</v>
      </c>
      <c r="D13" s="41">
        <v>34067.46</v>
      </c>
      <c r="E13" s="39" t="s">
        <v>36</v>
      </c>
      <c r="F13" s="39" t="s">
        <v>36</v>
      </c>
      <c r="G13" s="41">
        <v>5159</v>
      </c>
      <c r="H13" s="39">
        <v>142</v>
      </c>
      <c r="I13" s="39">
        <f t="shared" ref="I13:I22" si="0">G13/H13</f>
        <v>36.33098591549296</v>
      </c>
      <c r="J13" s="39">
        <v>13</v>
      </c>
      <c r="K13" s="39">
        <v>1</v>
      </c>
      <c r="L13" s="41">
        <v>52175.91</v>
      </c>
      <c r="M13" s="41">
        <v>8503</v>
      </c>
      <c r="N13" s="37">
        <v>44736</v>
      </c>
      <c r="O13" s="36" t="s">
        <v>624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626</v>
      </c>
      <c r="D14" s="41">
        <v>24190.2</v>
      </c>
      <c r="E14" s="39" t="s">
        <v>36</v>
      </c>
      <c r="F14" s="39" t="s">
        <v>36</v>
      </c>
      <c r="G14" s="41">
        <v>3214</v>
      </c>
      <c r="H14" s="39">
        <v>129</v>
      </c>
      <c r="I14" s="39">
        <f t="shared" si="0"/>
        <v>24.914728682170544</v>
      </c>
      <c r="J14" s="39">
        <v>17</v>
      </c>
      <c r="K14" s="39">
        <v>1</v>
      </c>
      <c r="L14" s="41">
        <v>40927.360000000001</v>
      </c>
      <c r="M14" s="41">
        <v>5619</v>
      </c>
      <c r="N14" s="37">
        <v>44736</v>
      </c>
      <c r="O14" s="36" t="s">
        <v>45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32"/>
      <c r="AA14" s="56"/>
      <c r="AB14" s="32"/>
      <c r="AC14" s="56"/>
    </row>
    <row r="15" spans="1:29" ht="25.35" customHeight="1">
      <c r="A15" s="35">
        <v>3</v>
      </c>
      <c r="B15" s="61" t="s">
        <v>34</v>
      </c>
      <c r="C15" s="28" t="s">
        <v>627</v>
      </c>
      <c r="D15" s="41">
        <v>10494.18</v>
      </c>
      <c r="E15" s="39" t="s">
        <v>36</v>
      </c>
      <c r="F15" s="39" t="s">
        <v>36</v>
      </c>
      <c r="G15" s="41">
        <v>1492</v>
      </c>
      <c r="H15" s="39">
        <v>87</v>
      </c>
      <c r="I15" s="39">
        <f t="shared" si="0"/>
        <v>17.149425287356323</v>
      </c>
      <c r="J15" s="39">
        <v>14</v>
      </c>
      <c r="K15" s="39">
        <v>1</v>
      </c>
      <c r="L15" s="41">
        <v>10494</v>
      </c>
      <c r="M15" s="41">
        <v>1492</v>
      </c>
      <c r="N15" s="37">
        <v>44736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32"/>
      <c r="AA15" s="56"/>
      <c r="AB15" s="32"/>
      <c r="AC15" s="56"/>
    </row>
    <row r="16" spans="1:29" ht="25.35" customHeight="1">
      <c r="A16" s="35">
        <v>4</v>
      </c>
      <c r="B16" s="61">
        <v>1</v>
      </c>
      <c r="C16" s="28" t="s">
        <v>606</v>
      </c>
      <c r="D16" s="41">
        <v>9463.76</v>
      </c>
      <c r="E16" s="39">
        <v>34854.269999999997</v>
      </c>
      <c r="F16" s="45">
        <f t="shared" ref="F16:F23" si="1">(D16-E16)/E16</f>
        <v>-0.7284763100762115</v>
      </c>
      <c r="G16" s="41">
        <v>1378</v>
      </c>
      <c r="H16" s="39">
        <v>85</v>
      </c>
      <c r="I16" s="39">
        <f t="shared" si="0"/>
        <v>16.211764705882352</v>
      </c>
      <c r="J16" s="39">
        <v>13</v>
      </c>
      <c r="K16" s="39">
        <v>3</v>
      </c>
      <c r="L16" s="41">
        <v>146955</v>
      </c>
      <c r="M16" s="41">
        <v>22309</v>
      </c>
      <c r="N16" s="37">
        <v>44722</v>
      </c>
      <c r="O16" s="36" t="s">
        <v>43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32"/>
      <c r="AA16" s="56"/>
      <c r="AB16" s="32"/>
      <c r="AC16" s="56"/>
    </row>
    <row r="17" spans="1:29" ht="25.35" customHeight="1">
      <c r="A17" s="35">
        <v>5</v>
      </c>
      <c r="B17" s="61">
        <v>3</v>
      </c>
      <c r="C17" s="28" t="s">
        <v>597</v>
      </c>
      <c r="D17" s="41">
        <v>7568.7</v>
      </c>
      <c r="E17" s="39">
        <v>19395.04</v>
      </c>
      <c r="F17" s="45">
        <f t="shared" si="1"/>
        <v>-0.60976105231028133</v>
      </c>
      <c r="G17" s="41">
        <v>1065</v>
      </c>
      <c r="H17" s="39">
        <v>58</v>
      </c>
      <c r="I17" s="39">
        <f t="shared" si="0"/>
        <v>18.362068965517242</v>
      </c>
      <c r="J17" s="39">
        <v>9</v>
      </c>
      <c r="K17" s="39">
        <v>5</v>
      </c>
      <c r="L17" s="41">
        <v>229867</v>
      </c>
      <c r="M17" s="41">
        <v>33976</v>
      </c>
      <c r="N17" s="37">
        <v>44708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32"/>
      <c r="AA17" s="56"/>
      <c r="AB17" s="32"/>
      <c r="AC17" s="56"/>
    </row>
    <row r="18" spans="1:29" ht="25.35" customHeight="1">
      <c r="A18" s="35">
        <v>6</v>
      </c>
      <c r="B18" s="61">
        <v>2</v>
      </c>
      <c r="C18" s="28" t="s">
        <v>612</v>
      </c>
      <c r="D18" s="41">
        <v>7100.66</v>
      </c>
      <c r="E18" s="39">
        <v>25565.040000000001</v>
      </c>
      <c r="F18" s="45">
        <f t="shared" si="1"/>
        <v>-0.72225116800130185</v>
      </c>
      <c r="G18" s="41">
        <v>1424</v>
      </c>
      <c r="H18" s="39">
        <v>131</v>
      </c>
      <c r="I18" s="39">
        <f t="shared" si="0"/>
        <v>10.870229007633588</v>
      </c>
      <c r="J18" s="39">
        <v>20</v>
      </c>
      <c r="K18" s="39">
        <v>2</v>
      </c>
      <c r="L18" s="41">
        <v>51932</v>
      </c>
      <c r="M18" s="41">
        <v>11647</v>
      </c>
      <c r="N18" s="37">
        <v>44729</v>
      </c>
      <c r="O18" s="36" t="s">
        <v>41</v>
      </c>
      <c r="P18" s="33"/>
      <c r="Q18" s="54"/>
      <c r="R18" s="54"/>
      <c r="S18" s="72"/>
      <c r="T18" s="77"/>
      <c r="U18" s="32"/>
      <c r="V18" s="55"/>
      <c r="W18" s="55"/>
      <c r="X18" s="32"/>
      <c r="Y18" s="7"/>
      <c r="Z18" s="32"/>
      <c r="AA18" s="56"/>
      <c r="AB18" s="32"/>
      <c r="AC18" s="56"/>
    </row>
    <row r="19" spans="1:29" ht="25.35" customHeight="1">
      <c r="A19" s="35">
        <v>7</v>
      </c>
      <c r="B19" s="61">
        <v>5</v>
      </c>
      <c r="C19" s="28" t="s">
        <v>599</v>
      </c>
      <c r="D19" s="41">
        <v>2470.8200000000002</v>
      </c>
      <c r="E19" s="39">
        <v>7033.79</v>
      </c>
      <c r="F19" s="45">
        <f t="shared" si="1"/>
        <v>-0.64872138633652687</v>
      </c>
      <c r="G19" s="41">
        <v>523</v>
      </c>
      <c r="H19" s="39">
        <v>48</v>
      </c>
      <c r="I19" s="39">
        <f t="shared" si="0"/>
        <v>10.895833333333334</v>
      </c>
      <c r="J19" s="39">
        <v>11</v>
      </c>
      <c r="K19" s="39">
        <v>4</v>
      </c>
      <c r="L19" s="41">
        <v>63719.61</v>
      </c>
      <c r="M19" s="41">
        <v>14902</v>
      </c>
      <c r="N19" s="37">
        <v>44715</v>
      </c>
      <c r="O19" s="36" t="s">
        <v>48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32"/>
      <c r="AA19" s="56"/>
      <c r="AB19" s="32"/>
      <c r="AC19" s="56"/>
    </row>
    <row r="20" spans="1:29" ht="25.35" customHeight="1">
      <c r="A20" s="35">
        <v>8</v>
      </c>
      <c r="B20" s="61">
        <v>4</v>
      </c>
      <c r="C20" s="28" t="s">
        <v>571</v>
      </c>
      <c r="D20" s="41">
        <v>1805.28</v>
      </c>
      <c r="E20" s="39">
        <v>7142.68</v>
      </c>
      <c r="F20" s="45">
        <f t="shared" si="1"/>
        <v>-0.74725453191239144</v>
      </c>
      <c r="G20" s="41">
        <v>249</v>
      </c>
      <c r="H20" s="39">
        <v>16</v>
      </c>
      <c r="I20" s="39">
        <f t="shared" si="0"/>
        <v>15.5625</v>
      </c>
      <c r="J20" s="39">
        <v>5</v>
      </c>
      <c r="K20" s="39">
        <v>8</v>
      </c>
      <c r="L20" s="41">
        <v>419349</v>
      </c>
      <c r="M20" s="41">
        <v>59208</v>
      </c>
      <c r="N20" s="37">
        <v>44687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61">
        <v>7</v>
      </c>
      <c r="C21" s="28" t="s">
        <v>35</v>
      </c>
      <c r="D21" s="41">
        <v>1703.37</v>
      </c>
      <c r="E21" s="39">
        <v>5959.44</v>
      </c>
      <c r="F21" s="45">
        <f t="shared" si="1"/>
        <v>-0.71417280818331919</v>
      </c>
      <c r="G21" s="41">
        <v>360</v>
      </c>
      <c r="H21" s="39">
        <v>26</v>
      </c>
      <c r="I21" s="39">
        <f t="shared" si="0"/>
        <v>13.846153846153847</v>
      </c>
      <c r="J21" s="39">
        <v>7</v>
      </c>
      <c r="K21" s="39">
        <v>13</v>
      </c>
      <c r="L21" s="41">
        <v>413337</v>
      </c>
      <c r="M21" s="41">
        <v>80873</v>
      </c>
      <c r="N21" s="37">
        <v>44652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32"/>
      <c r="AA21" s="56"/>
      <c r="AB21" s="32"/>
      <c r="AC21" s="56"/>
    </row>
    <row r="22" spans="1:29" ht="25.35" customHeight="1">
      <c r="A22" s="35">
        <v>10</v>
      </c>
      <c r="B22" s="61">
        <v>9</v>
      </c>
      <c r="C22" s="28" t="s">
        <v>42</v>
      </c>
      <c r="D22" s="41">
        <v>1672.61</v>
      </c>
      <c r="E22" s="39">
        <v>3493.49</v>
      </c>
      <c r="F22" s="45">
        <f t="shared" si="1"/>
        <v>-0.52122089944439509</v>
      </c>
      <c r="G22" s="41">
        <v>319</v>
      </c>
      <c r="H22" s="39">
        <v>22</v>
      </c>
      <c r="I22" s="39">
        <f t="shared" si="0"/>
        <v>14.5</v>
      </c>
      <c r="J22" s="39">
        <v>5</v>
      </c>
      <c r="K22" s="39">
        <v>15</v>
      </c>
      <c r="L22" s="41">
        <v>203893</v>
      </c>
      <c r="M22" s="41">
        <v>41304</v>
      </c>
      <c r="N22" s="37">
        <v>44638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100537.04</v>
      </c>
      <c r="E23" s="34">
        <v>116405.17</v>
      </c>
      <c r="F23" s="53">
        <f t="shared" si="1"/>
        <v>-0.13631808621558653</v>
      </c>
      <c r="G23" s="34">
        <f t="shared" ref="G23" si="2">SUM(G13:G22)</f>
        <v>15183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Z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2"/>
    </row>
    <row r="25" spans="1:29" ht="25.35" customHeight="1">
      <c r="A25" s="35">
        <v>11</v>
      </c>
      <c r="B25" s="61">
        <v>6</v>
      </c>
      <c r="C25" s="28" t="s">
        <v>614</v>
      </c>
      <c r="D25" s="41">
        <v>1511.35</v>
      </c>
      <c r="E25" s="39">
        <v>6710</v>
      </c>
      <c r="F25" s="45">
        <f t="shared" ref="F25:F30" si="3">(D25-E25)/E25</f>
        <v>-0.77476154992548429</v>
      </c>
      <c r="G25" s="41">
        <v>237</v>
      </c>
      <c r="H25" s="39">
        <v>28</v>
      </c>
      <c r="I25" s="39">
        <f t="shared" ref="I25:I33" si="4">G25/H25</f>
        <v>8.4642857142857135</v>
      </c>
      <c r="J25" s="39">
        <v>8</v>
      </c>
      <c r="K25" s="39">
        <v>2</v>
      </c>
      <c r="L25" s="41">
        <v>13159.86</v>
      </c>
      <c r="M25" s="41">
        <v>2390</v>
      </c>
      <c r="N25" s="37">
        <v>44729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32"/>
      <c r="AA25" s="56"/>
      <c r="AB25" s="32"/>
      <c r="AC25" s="56"/>
    </row>
    <row r="26" spans="1:29" ht="25.35" customHeight="1">
      <c r="A26" s="35">
        <v>12</v>
      </c>
      <c r="B26" s="61">
        <v>10</v>
      </c>
      <c r="C26" s="28" t="s">
        <v>40</v>
      </c>
      <c r="D26" s="41">
        <v>478.61</v>
      </c>
      <c r="E26" s="39">
        <v>2579.2199999999998</v>
      </c>
      <c r="F26" s="45">
        <f t="shared" si="3"/>
        <v>-0.81443614736238079</v>
      </c>
      <c r="G26" s="41">
        <v>93</v>
      </c>
      <c r="H26" s="39">
        <v>10</v>
      </c>
      <c r="I26" s="39">
        <f t="shared" si="4"/>
        <v>9.3000000000000007</v>
      </c>
      <c r="J26" s="39">
        <v>4</v>
      </c>
      <c r="K26" s="39">
        <v>16</v>
      </c>
      <c r="L26" s="41">
        <v>286212</v>
      </c>
      <c r="M26" s="41">
        <v>57628</v>
      </c>
      <c r="N26" s="37">
        <v>44631</v>
      </c>
      <c r="O26" s="36" t="s">
        <v>41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63">
        <v>16</v>
      </c>
      <c r="C27" s="28" t="s">
        <v>598</v>
      </c>
      <c r="D27" s="41">
        <v>400</v>
      </c>
      <c r="E27" s="39">
        <v>348.5</v>
      </c>
      <c r="F27" s="45">
        <f t="shared" si="3"/>
        <v>0.14777618364418937</v>
      </c>
      <c r="G27" s="41">
        <v>65</v>
      </c>
      <c r="H27" s="39">
        <v>6</v>
      </c>
      <c r="I27" s="39">
        <f t="shared" si="4"/>
        <v>10.833333333333334</v>
      </c>
      <c r="J27" s="39">
        <v>3</v>
      </c>
      <c r="K27" s="39">
        <v>5</v>
      </c>
      <c r="L27" s="41">
        <v>8567.15</v>
      </c>
      <c r="M27" s="41">
        <v>1455</v>
      </c>
      <c r="N27" s="37">
        <v>44708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61">
        <v>8</v>
      </c>
      <c r="C28" s="28" t="s">
        <v>613</v>
      </c>
      <c r="D28" s="41">
        <v>291.08</v>
      </c>
      <c r="E28" s="39">
        <v>3672.2</v>
      </c>
      <c r="F28" s="45">
        <f t="shared" si="3"/>
        <v>-0.92073416480583847</v>
      </c>
      <c r="G28" s="41">
        <v>43</v>
      </c>
      <c r="H28" s="39">
        <v>10</v>
      </c>
      <c r="I28" s="39">
        <f t="shared" si="4"/>
        <v>4.3</v>
      </c>
      <c r="J28" s="39">
        <v>4</v>
      </c>
      <c r="K28" s="39">
        <v>2</v>
      </c>
      <c r="L28" s="41">
        <v>6146.59</v>
      </c>
      <c r="M28" s="41">
        <v>1151</v>
      </c>
      <c r="N28" s="37">
        <v>44729</v>
      </c>
      <c r="O28" s="36" t="s">
        <v>91</v>
      </c>
      <c r="P28" s="33"/>
      <c r="Q28" s="54"/>
      <c r="R28" s="54"/>
      <c r="S28" s="72"/>
      <c r="T28" s="54"/>
      <c r="U28" s="32"/>
      <c r="V28" s="55"/>
      <c r="W28" s="55"/>
      <c r="X28" s="32"/>
      <c r="Y28" s="7"/>
      <c r="Z28" s="32"/>
      <c r="AA28" s="56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224</v>
      </c>
      <c r="E29" s="39">
        <v>381</v>
      </c>
      <c r="F29" s="45">
        <f t="shared" si="3"/>
        <v>-0.4120734908136483</v>
      </c>
      <c r="G29" s="41">
        <v>40</v>
      </c>
      <c r="H29" s="39">
        <v>3</v>
      </c>
      <c r="I29" s="39">
        <f t="shared" si="4"/>
        <v>13.333333333333334</v>
      </c>
      <c r="J29" s="39">
        <v>2</v>
      </c>
      <c r="K29" s="39">
        <v>9</v>
      </c>
      <c r="L29" s="41">
        <v>24877.08</v>
      </c>
      <c r="M29" s="41">
        <v>4208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AB29" s="56"/>
    </row>
    <row r="30" spans="1:29" ht="25.35" customHeight="1">
      <c r="A30" s="35">
        <v>16</v>
      </c>
      <c r="B30" s="62">
        <v>12</v>
      </c>
      <c r="C30" s="28" t="s">
        <v>596</v>
      </c>
      <c r="D30" s="41">
        <v>128</v>
      </c>
      <c r="E30" s="39">
        <v>819</v>
      </c>
      <c r="F30" s="45">
        <f t="shared" si="3"/>
        <v>-0.84371184371184371</v>
      </c>
      <c r="G30" s="41">
        <v>50</v>
      </c>
      <c r="H30" s="39">
        <v>4</v>
      </c>
      <c r="I30" s="39">
        <f t="shared" si="4"/>
        <v>12.5</v>
      </c>
      <c r="J30" s="39">
        <v>2</v>
      </c>
      <c r="K30" s="39">
        <v>5</v>
      </c>
      <c r="L30" s="41">
        <v>31759.37</v>
      </c>
      <c r="M30" s="41">
        <v>7519</v>
      </c>
      <c r="N30" s="37">
        <v>44708</v>
      </c>
      <c r="O30" s="36" t="s">
        <v>68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AB30" s="32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98</v>
      </c>
      <c r="E31" s="39" t="s">
        <v>36</v>
      </c>
      <c r="F31" s="39" t="s">
        <v>36</v>
      </c>
      <c r="G31" s="41">
        <v>39</v>
      </c>
      <c r="H31" s="39">
        <v>3</v>
      </c>
      <c r="I31" s="39">
        <f t="shared" si="4"/>
        <v>13</v>
      </c>
      <c r="J31" s="39">
        <v>1</v>
      </c>
      <c r="K31" s="39" t="s">
        <v>36</v>
      </c>
      <c r="L31" s="41">
        <v>46004</v>
      </c>
      <c r="M31" s="41">
        <v>9872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32"/>
      <c r="Y31" s="7"/>
      <c r="Z31" s="32"/>
      <c r="AA31" s="56"/>
      <c r="AB31" s="32"/>
      <c r="AC31" s="56"/>
    </row>
    <row r="32" spans="1:29" ht="25.35" customHeight="1">
      <c r="A32" s="35">
        <v>18</v>
      </c>
      <c r="B32" s="61">
        <v>13</v>
      </c>
      <c r="C32" s="28" t="s">
        <v>537</v>
      </c>
      <c r="D32" s="41">
        <v>93.55</v>
      </c>
      <c r="E32" s="39">
        <v>606.53</v>
      </c>
      <c r="F32" s="45">
        <f>(D32-E32)/E32</f>
        <v>-0.8457619573640216</v>
      </c>
      <c r="G32" s="41">
        <v>19</v>
      </c>
      <c r="H32" s="39">
        <v>2</v>
      </c>
      <c r="I32" s="39">
        <f t="shared" si="4"/>
        <v>9.5</v>
      </c>
      <c r="J32" s="39">
        <v>2</v>
      </c>
      <c r="K32" s="39">
        <v>12</v>
      </c>
      <c r="L32" s="41">
        <v>177653.68</v>
      </c>
      <c r="M32" s="41">
        <v>43446</v>
      </c>
      <c r="N32" s="37">
        <v>44659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111</v>
      </c>
      <c r="D33" s="41">
        <v>70</v>
      </c>
      <c r="E33" s="39" t="s">
        <v>36</v>
      </c>
      <c r="F33" s="39" t="s">
        <v>36</v>
      </c>
      <c r="G33" s="41">
        <v>28</v>
      </c>
      <c r="H33" s="39">
        <v>3</v>
      </c>
      <c r="I33" s="39">
        <f t="shared" si="4"/>
        <v>9.3333333333333339</v>
      </c>
      <c r="J33" s="39">
        <v>1</v>
      </c>
      <c r="K33" s="39" t="s">
        <v>36</v>
      </c>
      <c r="L33" s="41">
        <v>317398</v>
      </c>
      <c r="M33" s="41">
        <v>64452</v>
      </c>
      <c r="N33" s="37">
        <v>44554</v>
      </c>
      <c r="O33" s="36" t="s">
        <v>43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62">
        <v>11</v>
      </c>
      <c r="C34" s="28" t="s">
        <v>552</v>
      </c>
      <c r="D34" s="41">
        <v>64</v>
      </c>
      <c r="E34" s="39">
        <v>1440</v>
      </c>
      <c r="F34" s="45">
        <f>(D34-E34)/E34</f>
        <v>-0.9555555555555556</v>
      </c>
      <c r="G34" s="41">
        <v>8</v>
      </c>
      <c r="H34" s="39" t="s">
        <v>36</v>
      </c>
      <c r="I34" s="39" t="s">
        <v>36</v>
      </c>
      <c r="J34" s="39">
        <v>2</v>
      </c>
      <c r="K34" s="39">
        <v>10</v>
      </c>
      <c r="L34" s="41">
        <v>118520</v>
      </c>
      <c r="M34" s="41">
        <v>17579</v>
      </c>
      <c r="N34" s="37">
        <v>44673</v>
      </c>
      <c r="O34" s="36" t="s">
        <v>65</v>
      </c>
      <c r="P34" s="33"/>
      <c r="Q34" s="54"/>
      <c r="R34" s="54"/>
      <c r="S34" s="54"/>
      <c r="T34" s="54"/>
      <c r="W34" s="55"/>
      <c r="X34" s="56"/>
      <c r="Y34" s="55"/>
      <c r="Z34" s="56"/>
      <c r="AA34" s="7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103895.63</v>
      </c>
      <c r="E35" s="34">
        <v>121152</v>
      </c>
      <c r="F35" s="53">
        <f>(D35-E35)/E35</f>
        <v>-0.14243570060750127</v>
      </c>
      <c r="G35" s="34">
        <f t="shared" ref="G35" si="5">SUM(G23:G34)</f>
        <v>15805</v>
      </c>
      <c r="H35" s="34"/>
      <c r="I35" s="16"/>
      <c r="J35" s="15"/>
      <c r="K35" s="17"/>
      <c r="L35" s="18"/>
      <c r="M35" s="22"/>
      <c r="N35" s="19"/>
      <c r="O35" s="46"/>
      <c r="P35" s="33"/>
      <c r="X35" s="7"/>
      <c r="Z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2"/>
    </row>
    <row r="37" spans="1:29" ht="25.35" customHeight="1">
      <c r="A37" s="35">
        <v>21</v>
      </c>
      <c r="B37" s="39" t="s">
        <v>36</v>
      </c>
      <c r="C37" s="28" t="s">
        <v>96</v>
      </c>
      <c r="D37" s="41">
        <v>43</v>
      </c>
      <c r="E37" s="39" t="s">
        <v>36</v>
      </c>
      <c r="F37" s="39" t="s">
        <v>36</v>
      </c>
      <c r="G37" s="41">
        <v>17</v>
      </c>
      <c r="H37" s="39">
        <v>2</v>
      </c>
      <c r="I37" s="39">
        <f>G37/H37</f>
        <v>8.5</v>
      </c>
      <c r="J37" s="39">
        <v>1</v>
      </c>
      <c r="K37" s="39" t="s">
        <v>36</v>
      </c>
      <c r="L37" s="41">
        <v>99371.87</v>
      </c>
      <c r="M37" s="41">
        <v>20497</v>
      </c>
      <c r="N37" s="37">
        <v>44603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32"/>
      <c r="Y37" s="55"/>
      <c r="AA37" s="56"/>
    </row>
    <row r="38" spans="1:29" ht="25.35" customHeight="1">
      <c r="A38" s="35">
        <v>22</v>
      </c>
      <c r="B38" s="62">
        <v>22</v>
      </c>
      <c r="C38" s="28" t="s">
        <v>550</v>
      </c>
      <c r="D38" s="41">
        <v>40</v>
      </c>
      <c r="E38" s="39">
        <v>47</v>
      </c>
      <c r="F38" s="45">
        <f>(D38-E38)/E38</f>
        <v>-0.14893617021276595</v>
      </c>
      <c r="G38" s="41">
        <v>8</v>
      </c>
      <c r="H38" s="39">
        <v>1</v>
      </c>
      <c r="I38" s="39">
        <f>G38/H38</f>
        <v>8</v>
      </c>
      <c r="J38" s="39">
        <v>1</v>
      </c>
      <c r="K38" s="39">
        <v>11</v>
      </c>
      <c r="L38" s="41">
        <v>69600</v>
      </c>
      <c r="M38" s="41">
        <v>10706</v>
      </c>
      <c r="N38" s="37">
        <v>44666</v>
      </c>
      <c r="O38" s="36" t="s">
        <v>43</v>
      </c>
      <c r="P38" s="33"/>
      <c r="Q38" s="54"/>
      <c r="R38" s="54"/>
      <c r="S38" s="54"/>
      <c r="T38" s="54"/>
      <c r="V38" s="55"/>
      <c r="W38" s="55"/>
      <c r="X38" s="7"/>
      <c r="Y38" s="56"/>
      <c r="Z38" s="32"/>
      <c r="AA38" s="55"/>
      <c r="AB38" s="56"/>
      <c r="AC38" s="32"/>
    </row>
    <row r="39" spans="1:29" ht="25.35" customHeight="1">
      <c r="A39" s="35">
        <v>23</v>
      </c>
      <c r="B39" s="68">
        <v>28</v>
      </c>
      <c r="C39" s="28" t="s">
        <v>66</v>
      </c>
      <c r="D39" s="41">
        <v>40</v>
      </c>
      <c r="E39" s="39">
        <v>14</v>
      </c>
      <c r="F39" s="45">
        <f>(D39-E39)/E39</f>
        <v>1.8571428571428572</v>
      </c>
      <c r="G39" s="41">
        <v>7</v>
      </c>
      <c r="H39" s="39" t="s">
        <v>36</v>
      </c>
      <c r="I39" s="39" t="s">
        <v>36</v>
      </c>
      <c r="J39" s="39">
        <v>1</v>
      </c>
      <c r="K39" s="39" t="s">
        <v>36</v>
      </c>
      <c r="L39" s="41">
        <v>17917</v>
      </c>
      <c r="M39" s="41">
        <v>2913</v>
      </c>
      <c r="N39" s="37">
        <v>44603</v>
      </c>
      <c r="O39" s="36" t="s">
        <v>65</v>
      </c>
      <c r="P39" s="33"/>
      <c r="Q39" s="54"/>
      <c r="R39" s="54"/>
      <c r="S39" s="72"/>
      <c r="T39" s="54"/>
      <c r="V39" s="55"/>
      <c r="W39" s="55"/>
      <c r="X39" s="56"/>
      <c r="Y39" s="56"/>
      <c r="Z39" s="26"/>
      <c r="AA39" s="7"/>
      <c r="AB39" s="32"/>
      <c r="AC39" s="32"/>
    </row>
    <row r="40" spans="1:29" ht="25.35" customHeight="1">
      <c r="A40" s="35">
        <v>24</v>
      </c>
      <c r="B40" s="42" t="s">
        <v>36</v>
      </c>
      <c r="C40" s="28" t="s">
        <v>77</v>
      </c>
      <c r="D40" s="41">
        <v>20</v>
      </c>
      <c r="E40" s="39" t="s">
        <v>36</v>
      </c>
      <c r="F40" s="39" t="s">
        <v>36</v>
      </c>
      <c r="G40" s="41">
        <v>8</v>
      </c>
      <c r="H40" s="39">
        <v>2</v>
      </c>
      <c r="I40" s="39">
        <f>G40/H40</f>
        <v>4</v>
      </c>
      <c r="J40" s="39">
        <v>1</v>
      </c>
      <c r="K40" s="39" t="s">
        <v>36</v>
      </c>
      <c r="L40" s="41">
        <v>183072</v>
      </c>
      <c r="M40" s="41">
        <v>36100</v>
      </c>
      <c r="N40" s="37">
        <v>44568</v>
      </c>
      <c r="O40" s="36" t="s">
        <v>37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56"/>
      <c r="AB40" s="32"/>
      <c r="AC40" s="56"/>
    </row>
    <row r="41" spans="1:29" ht="25.35" customHeight="1">
      <c r="A41" s="35">
        <v>25</v>
      </c>
      <c r="B41" s="61">
        <v>21</v>
      </c>
      <c r="C41" s="28" t="s">
        <v>578</v>
      </c>
      <c r="D41" s="41">
        <v>16</v>
      </c>
      <c r="E41" s="39">
        <v>80</v>
      </c>
      <c r="F41" s="45">
        <f>(D41-E41)/E41</f>
        <v>-0.8</v>
      </c>
      <c r="G41" s="41">
        <v>4</v>
      </c>
      <c r="H41" s="39" t="s">
        <v>36</v>
      </c>
      <c r="I41" s="39" t="s">
        <v>36</v>
      </c>
      <c r="J41" s="39">
        <v>1</v>
      </c>
      <c r="K41" s="39">
        <v>7</v>
      </c>
      <c r="L41" s="41" t="s">
        <v>625</v>
      </c>
      <c r="M41" s="41">
        <v>9205</v>
      </c>
      <c r="N41" s="37">
        <v>44694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32"/>
      <c r="Y41" s="7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104054.63</v>
      </c>
      <c r="E42" s="34">
        <v>121490</v>
      </c>
      <c r="F42" s="53">
        <f>(D42-E42)/E42</f>
        <v>-0.14351279940735859</v>
      </c>
      <c r="G42" s="34">
        <f t="shared" ref="G42" si="6">SUM(G35:G41)</f>
        <v>15849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sheetPr codeName="Sheet31"/>
  <dimension ref="A1:AC76"/>
  <sheetViews>
    <sheetView topLeftCell="A12" zoomScale="60" zoomScaleNormal="60" workbookViewId="0">
      <selection activeCell="O25" sqref="O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44140625" style="1" customWidth="1"/>
    <col min="17" max="17" width="3.44140625" style="1" customWidth="1"/>
    <col min="18" max="18" width="4.5546875" style="1" customWidth="1"/>
    <col min="19" max="19" width="16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109375" style="1" customWidth="1"/>
    <col min="25" max="25" width="11" style="1" customWidth="1"/>
    <col min="26" max="26" width="12.5546875" style="1" bestFit="1" customWidth="1"/>
    <col min="27" max="27" width="13.6640625" style="1" bestFit="1" customWidth="1"/>
    <col min="28" max="28" width="10.88671875" style="1" bestFit="1" customWidth="1"/>
    <col min="29" max="29" width="14.88671875" style="1" customWidth="1"/>
    <col min="30" max="16384" width="8.88671875" style="1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615</v>
      </c>
      <c r="E6" s="4" t="s">
        <v>607</v>
      </c>
      <c r="F6" s="156"/>
      <c r="G6" s="4" t="s">
        <v>615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Y9" s="32"/>
      <c r="AA9" s="32"/>
      <c r="AC9" s="33"/>
    </row>
    <row r="10" spans="1:29">
      <c r="A10" s="159"/>
      <c r="B10" s="159"/>
      <c r="C10" s="156"/>
      <c r="D10" s="75" t="s">
        <v>616</v>
      </c>
      <c r="E10" s="75" t="s">
        <v>608</v>
      </c>
      <c r="F10" s="156"/>
      <c r="G10" s="75" t="s">
        <v>616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AA10" s="32"/>
      <c r="AC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7"/>
      <c r="Y11" s="32"/>
      <c r="Z11" s="26"/>
      <c r="AA11" s="32"/>
      <c r="AB11" s="7"/>
      <c r="AC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7"/>
      <c r="Y12" s="32"/>
      <c r="Z12" s="26"/>
      <c r="AA12" s="55"/>
      <c r="AB12" s="7"/>
      <c r="AC12" s="56"/>
    </row>
    <row r="13" spans="1:29" ht="25.35" customHeight="1">
      <c r="A13" s="35">
        <v>1</v>
      </c>
      <c r="B13" s="61">
        <v>1</v>
      </c>
      <c r="C13" s="28" t="s">
        <v>606</v>
      </c>
      <c r="D13" s="41">
        <v>34854.269999999997</v>
      </c>
      <c r="E13" s="39">
        <v>48707.53</v>
      </c>
      <c r="F13" s="45">
        <f>(D13-E13)/E13</f>
        <v>-0.28441721434036998</v>
      </c>
      <c r="G13" s="41">
        <v>5095</v>
      </c>
      <c r="H13" s="39">
        <v>152</v>
      </c>
      <c r="I13" s="39">
        <f t="shared" ref="I13:I22" si="0">G13/H13</f>
        <v>33.51973684210526</v>
      </c>
      <c r="J13" s="39">
        <v>26</v>
      </c>
      <c r="K13" s="39">
        <v>2</v>
      </c>
      <c r="L13" s="41">
        <v>114784</v>
      </c>
      <c r="M13" s="41">
        <v>16699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612</v>
      </c>
      <c r="D14" s="41">
        <v>25565.040000000001</v>
      </c>
      <c r="E14" s="39" t="s">
        <v>36</v>
      </c>
      <c r="F14" s="39" t="s">
        <v>36</v>
      </c>
      <c r="G14" s="41">
        <v>5432</v>
      </c>
      <c r="H14" s="39">
        <v>174</v>
      </c>
      <c r="I14" s="39">
        <f t="shared" si="0"/>
        <v>31.2183908045977</v>
      </c>
      <c r="J14" s="39">
        <v>21</v>
      </c>
      <c r="K14" s="39">
        <v>1</v>
      </c>
      <c r="L14" s="41">
        <v>26774</v>
      </c>
      <c r="M14" s="41">
        <v>5697</v>
      </c>
      <c r="N14" s="37">
        <v>44729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61">
        <v>2</v>
      </c>
      <c r="C15" s="28" t="s">
        <v>597</v>
      </c>
      <c r="D15" s="41">
        <v>19395.04</v>
      </c>
      <c r="E15" s="39">
        <v>18257.78</v>
      </c>
      <c r="F15" s="45">
        <f>(D15-E15)/E15</f>
        <v>6.2289062525674101E-2</v>
      </c>
      <c r="G15" s="41">
        <v>3294</v>
      </c>
      <c r="H15" s="39">
        <v>84</v>
      </c>
      <c r="I15" s="39">
        <f t="shared" si="0"/>
        <v>39.214285714285715</v>
      </c>
      <c r="J15" s="39">
        <v>12</v>
      </c>
      <c r="K15" s="39">
        <v>4</v>
      </c>
      <c r="L15" s="41">
        <v>208351</v>
      </c>
      <c r="M15" s="41">
        <v>30022</v>
      </c>
      <c r="N15" s="37">
        <v>44708</v>
      </c>
      <c r="O15" s="36" t="s">
        <v>37</v>
      </c>
      <c r="P15" s="33"/>
      <c r="Q15" s="54"/>
      <c r="R15" s="54"/>
      <c r="S15" s="72"/>
      <c r="T15" s="77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61">
        <v>4</v>
      </c>
      <c r="C16" s="28" t="s">
        <v>571</v>
      </c>
      <c r="D16" s="41">
        <v>7142.68</v>
      </c>
      <c r="E16" s="39">
        <v>7526.66</v>
      </c>
      <c r="F16" s="45">
        <f>(D16-E16)/E16</f>
        <v>-5.1015988499546888E-2</v>
      </c>
      <c r="G16" s="41">
        <v>1183</v>
      </c>
      <c r="H16" s="39">
        <v>53</v>
      </c>
      <c r="I16" s="39">
        <f t="shared" si="0"/>
        <v>22.320754716981131</v>
      </c>
      <c r="J16" s="39">
        <v>11</v>
      </c>
      <c r="K16" s="39">
        <v>7</v>
      </c>
      <c r="L16" s="41">
        <v>412340</v>
      </c>
      <c r="M16" s="41">
        <v>57886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61">
        <v>3</v>
      </c>
      <c r="C17" s="28" t="s">
        <v>599</v>
      </c>
      <c r="D17" s="41">
        <v>7033.79</v>
      </c>
      <c r="E17" s="39">
        <v>11853.07</v>
      </c>
      <c r="F17" s="45">
        <f>(D17-E17)/E17</f>
        <v>-0.40658496068950911</v>
      </c>
      <c r="G17" s="41">
        <v>1588</v>
      </c>
      <c r="H17" s="39">
        <v>74</v>
      </c>
      <c r="I17" s="39">
        <f t="shared" si="0"/>
        <v>21.45945945945946</v>
      </c>
      <c r="J17" s="39">
        <v>13</v>
      </c>
      <c r="K17" s="39">
        <v>3</v>
      </c>
      <c r="L17" s="41">
        <v>55192.5</v>
      </c>
      <c r="M17" s="41">
        <v>12770</v>
      </c>
      <c r="N17" s="37">
        <v>44715</v>
      </c>
      <c r="O17" s="36" t="s">
        <v>48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61" t="s">
        <v>34</v>
      </c>
      <c r="C18" s="28" t="s">
        <v>614</v>
      </c>
      <c r="D18" s="41">
        <v>6710</v>
      </c>
      <c r="E18" s="39" t="s">
        <v>36</v>
      </c>
      <c r="F18" s="39" t="s">
        <v>36</v>
      </c>
      <c r="G18" s="41">
        <v>1222</v>
      </c>
      <c r="H18" s="39">
        <v>88</v>
      </c>
      <c r="I18" s="39">
        <f t="shared" si="0"/>
        <v>13.886363636363637</v>
      </c>
      <c r="J18" s="39">
        <v>18</v>
      </c>
      <c r="K18" s="39">
        <v>1</v>
      </c>
      <c r="L18" s="41">
        <v>6710</v>
      </c>
      <c r="M18" s="41">
        <v>1222</v>
      </c>
      <c r="N18" s="37">
        <v>44729</v>
      </c>
      <c r="O18" s="36" t="s">
        <v>68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61">
        <v>5</v>
      </c>
      <c r="C19" s="28" t="s">
        <v>35</v>
      </c>
      <c r="D19" s="41">
        <v>5959.44</v>
      </c>
      <c r="E19" s="39">
        <v>5597.36</v>
      </c>
      <c r="F19" s="45">
        <f>(D19-E19)/E19</f>
        <v>6.4687638458130248E-2</v>
      </c>
      <c r="G19" s="41">
        <v>1274</v>
      </c>
      <c r="H19" s="39">
        <v>45</v>
      </c>
      <c r="I19" s="39">
        <f t="shared" si="0"/>
        <v>28.31111111111111</v>
      </c>
      <c r="J19" s="39">
        <v>8</v>
      </c>
      <c r="K19" s="39">
        <v>12</v>
      </c>
      <c r="L19" s="41">
        <v>407262</v>
      </c>
      <c r="M19" s="41">
        <v>79393</v>
      </c>
      <c r="N19" s="37">
        <v>44652</v>
      </c>
      <c r="O19" s="36" t="s">
        <v>37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61" t="s">
        <v>34</v>
      </c>
      <c r="C20" s="28" t="s">
        <v>613</v>
      </c>
      <c r="D20" s="41">
        <v>3672.2</v>
      </c>
      <c r="E20" s="39" t="s">
        <v>36</v>
      </c>
      <c r="F20" s="39" t="s">
        <v>36</v>
      </c>
      <c r="G20" s="41">
        <v>636</v>
      </c>
      <c r="H20" s="39">
        <v>47</v>
      </c>
      <c r="I20" s="39">
        <f t="shared" si="0"/>
        <v>13.531914893617021</v>
      </c>
      <c r="J20" s="39">
        <v>10</v>
      </c>
      <c r="K20" s="39">
        <v>1</v>
      </c>
      <c r="L20" s="41">
        <v>3672.2</v>
      </c>
      <c r="M20" s="41">
        <v>636</v>
      </c>
      <c r="N20" s="37">
        <v>44729</v>
      </c>
      <c r="O20" s="36" t="s">
        <v>91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61">
        <v>6</v>
      </c>
      <c r="C21" s="28" t="s">
        <v>42</v>
      </c>
      <c r="D21" s="41">
        <v>3493.49</v>
      </c>
      <c r="E21" s="39">
        <v>3799.17</v>
      </c>
      <c r="F21" s="45">
        <f>(D21-E21)/E21</f>
        <v>-8.0459679351016222E-2</v>
      </c>
      <c r="G21" s="41">
        <v>811</v>
      </c>
      <c r="H21" s="39">
        <v>18</v>
      </c>
      <c r="I21" s="39">
        <f t="shared" si="0"/>
        <v>45.055555555555557</v>
      </c>
      <c r="J21" s="39">
        <v>5</v>
      </c>
      <c r="K21" s="39">
        <v>14</v>
      </c>
      <c r="L21" s="41">
        <v>199523</v>
      </c>
      <c r="M21" s="41">
        <v>40291</v>
      </c>
      <c r="N21" s="37">
        <v>44638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32"/>
      <c r="AC21" s="56"/>
    </row>
    <row r="22" spans="1:29" ht="25.35" customHeight="1">
      <c r="A22" s="35">
        <v>10</v>
      </c>
      <c r="B22" s="61">
        <v>8</v>
      </c>
      <c r="C22" s="28" t="s">
        <v>40</v>
      </c>
      <c r="D22" s="41">
        <v>2579.2199999999998</v>
      </c>
      <c r="E22" s="39">
        <v>2400.65</v>
      </c>
      <c r="F22" s="45">
        <f>(D22-E22)/E22</f>
        <v>7.4384020994313918E-2</v>
      </c>
      <c r="G22" s="41">
        <v>587</v>
      </c>
      <c r="H22" s="39">
        <v>15</v>
      </c>
      <c r="I22" s="39">
        <f t="shared" si="0"/>
        <v>39.133333333333333</v>
      </c>
      <c r="J22" s="39">
        <v>5</v>
      </c>
      <c r="K22" s="39">
        <v>15</v>
      </c>
      <c r="L22" s="41">
        <v>284113</v>
      </c>
      <c r="M22" s="41">
        <v>57138</v>
      </c>
      <c r="N22" s="37">
        <v>44631</v>
      </c>
      <c r="O22" s="36" t="s">
        <v>41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116405.17</v>
      </c>
      <c r="E23" s="34">
        <v>104205.85</v>
      </c>
      <c r="F23" s="53">
        <f>(D23-E23)/E23</f>
        <v>0.11706943516126966</v>
      </c>
      <c r="G23" s="34">
        <f t="shared" ref="G23" si="1">SUM(G13:G22)</f>
        <v>21122</v>
      </c>
      <c r="H23" s="34"/>
      <c r="I23" s="16"/>
      <c r="J23" s="15"/>
      <c r="K23" s="17"/>
      <c r="L23" s="18"/>
      <c r="M23" s="22"/>
      <c r="N23" s="19"/>
      <c r="O23" s="46"/>
      <c r="P23" s="33"/>
      <c r="Y23" s="7"/>
      <c r="AA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2"/>
    </row>
    <row r="25" spans="1:29" ht="25.35" customHeight="1">
      <c r="A25" s="35">
        <v>11</v>
      </c>
      <c r="B25" s="61">
        <v>9</v>
      </c>
      <c r="C25" s="28" t="s">
        <v>552</v>
      </c>
      <c r="D25" s="41">
        <v>1440</v>
      </c>
      <c r="E25" s="39">
        <v>2038</v>
      </c>
      <c r="F25" s="45">
        <f>(D25-E25)/E25</f>
        <v>-0.29342492639842982</v>
      </c>
      <c r="G25" s="41">
        <v>191</v>
      </c>
      <c r="H25" s="39" t="s">
        <v>36</v>
      </c>
      <c r="I25" s="39" t="s">
        <v>36</v>
      </c>
      <c r="J25" s="39">
        <v>4</v>
      </c>
      <c r="K25" s="39">
        <v>9</v>
      </c>
      <c r="L25" s="41">
        <v>117031</v>
      </c>
      <c r="M25" s="41">
        <v>17275</v>
      </c>
      <c r="N25" s="37">
        <v>44673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61">
        <v>12</v>
      </c>
      <c r="C26" s="28" t="s">
        <v>596</v>
      </c>
      <c r="D26" s="41">
        <v>819</v>
      </c>
      <c r="E26" s="39">
        <v>1442.19</v>
      </c>
      <c r="F26" s="45">
        <f>(D26-E26)/E26</f>
        <v>-0.43211366047469474</v>
      </c>
      <c r="G26" s="41">
        <v>276</v>
      </c>
      <c r="H26" s="39">
        <v>14</v>
      </c>
      <c r="I26" s="39">
        <f>G26/H26</f>
        <v>19.714285714285715</v>
      </c>
      <c r="J26" s="39">
        <v>5</v>
      </c>
      <c r="K26" s="39">
        <v>4</v>
      </c>
      <c r="L26" s="41">
        <v>31157.91</v>
      </c>
      <c r="M26" s="41">
        <v>7307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61">
        <v>10</v>
      </c>
      <c r="C27" s="28" t="s">
        <v>537</v>
      </c>
      <c r="D27" s="41">
        <v>606.53</v>
      </c>
      <c r="E27" s="39">
        <v>1491.63</v>
      </c>
      <c r="F27" s="45">
        <f>(D27-E27)/E27</f>
        <v>-0.59337771431253061</v>
      </c>
      <c r="G27" s="41">
        <v>170</v>
      </c>
      <c r="H27" s="39">
        <v>12</v>
      </c>
      <c r="I27" s="39">
        <f>G27/H27</f>
        <v>14.166666666666666</v>
      </c>
      <c r="J27" s="39">
        <v>5</v>
      </c>
      <c r="K27" s="39">
        <v>11</v>
      </c>
      <c r="L27" s="41">
        <v>175691.41</v>
      </c>
      <c r="M27" s="41">
        <v>42770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61">
        <v>7</v>
      </c>
      <c r="C28" s="28" t="s">
        <v>586</v>
      </c>
      <c r="D28" s="41">
        <v>469</v>
      </c>
      <c r="E28" s="39">
        <v>2534</v>
      </c>
      <c r="F28" s="45">
        <f>(D28-E28)/E28</f>
        <v>-0.81491712707182318</v>
      </c>
      <c r="G28" s="41">
        <v>134</v>
      </c>
      <c r="H28" s="39" t="s">
        <v>36</v>
      </c>
      <c r="I28" s="39" t="s">
        <v>36</v>
      </c>
      <c r="J28" s="39">
        <v>2</v>
      </c>
      <c r="K28" s="39">
        <v>5</v>
      </c>
      <c r="L28" s="41">
        <v>44899</v>
      </c>
      <c r="M28" s="41">
        <v>7505</v>
      </c>
      <c r="N28" s="37">
        <v>44701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381</v>
      </c>
      <c r="E29" s="39">
        <v>569.9</v>
      </c>
      <c r="F29" s="45">
        <f>(D29-E29)/E29</f>
        <v>-0.33146165994034038</v>
      </c>
      <c r="G29" s="41">
        <v>62</v>
      </c>
      <c r="H29" s="39">
        <v>4</v>
      </c>
      <c r="I29" s="39">
        <f>G29/H29</f>
        <v>15.5</v>
      </c>
      <c r="J29" s="39">
        <v>2</v>
      </c>
      <c r="K29" s="39">
        <v>8</v>
      </c>
      <c r="L29" s="41">
        <v>24369.08</v>
      </c>
      <c r="M29" s="41">
        <v>4095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9" ht="25.35" customHeight="1">
      <c r="A30" s="35">
        <v>16</v>
      </c>
      <c r="B30" s="39" t="s">
        <v>36</v>
      </c>
      <c r="C30" s="28" t="s">
        <v>598</v>
      </c>
      <c r="D30" s="41">
        <v>348.5</v>
      </c>
      <c r="E30" s="39" t="s">
        <v>36</v>
      </c>
      <c r="F30" s="39" t="s">
        <v>36</v>
      </c>
      <c r="G30" s="41">
        <v>66</v>
      </c>
      <c r="H30" s="39">
        <v>5</v>
      </c>
      <c r="I30" s="39">
        <f>G30/H30</f>
        <v>13.2</v>
      </c>
      <c r="J30" s="39">
        <v>4</v>
      </c>
      <c r="K30" s="39">
        <v>4</v>
      </c>
      <c r="L30" s="41">
        <v>8167.15</v>
      </c>
      <c r="M30" s="41">
        <v>1390</v>
      </c>
      <c r="N30" s="37">
        <v>44708</v>
      </c>
      <c r="O30" s="36" t="s">
        <v>91</v>
      </c>
      <c r="P30" s="33"/>
      <c r="Q30" s="54"/>
      <c r="R30" s="54"/>
      <c r="S30" s="54"/>
      <c r="T30" s="54"/>
      <c r="V30" s="55"/>
      <c r="W30" s="55"/>
      <c r="X30" s="56"/>
      <c r="Y30" s="7"/>
      <c r="Z30" s="55"/>
      <c r="AA30" s="32"/>
      <c r="AB30" s="56"/>
      <c r="AC30" s="32"/>
    </row>
    <row r="31" spans="1:29" ht="25.35" customHeight="1">
      <c r="A31" s="35">
        <v>17</v>
      </c>
      <c r="B31" s="61">
        <v>13</v>
      </c>
      <c r="C31" s="28" t="s">
        <v>548</v>
      </c>
      <c r="D31" s="41">
        <v>288.82</v>
      </c>
      <c r="E31" s="39">
        <v>1277.8499999999999</v>
      </c>
      <c r="F31" s="45">
        <f>(D31-E31)/E31</f>
        <v>-0.77397973158038902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10</v>
      </c>
      <c r="L31" s="41">
        <v>313812.43</v>
      </c>
      <c r="M31" s="41">
        <v>44263</v>
      </c>
      <c r="N31" s="37">
        <v>44666</v>
      </c>
      <c r="O31" s="36" t="s">
        <v>45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62">
        <v>14</v>
      </c>
      <c r="C32" s="28" t="s">
        <v>536</v>
      </c>
      <c r="D32" s="41">
        <v>218.98</v>
      </c>
      <c r="E32" s="39">
        <v>1230.6199999999999</v>
      </c>
      <c r="F32" s="45">
        <f>(D32-E32)/E32</f>
        <v>-0.8220571744323999</v>
      </c>
      <c r="G32" s="41">
        <v>34</v>
      </c>
      <c r="H32" s="39">
        <v>3</v>
      </c>
      <c r="I32" s="39">
        <f>G32/H32</f>
        <v>11.333333333333334</v>
      </c>
      <c r="J32" s="39">
        <v>1</v>
      </c>
      <c r="K32" s="39">
        <v>11</v>
      </c>
      <c r="L32" s="41">
        <v>188820</v>
      </c>
      <c r="M32" s="41">
        <v>27919</v>
      </c>
      <c r="N32" s="37">
        <v>44659</v>
      </c>
      <c r="O32" s="36" t="s">
        <v>37</v>
      </c>
      <c r="P32" s="33"/>
      <c r="Q32" s="54"/>
      <c r="R32" s="54"/>
      <c r="S32" s="54"/>
      <c r="T32" s="54"/>
      <c r="W32" s="55"/>
      <c r="X32" s="55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9" t="s">
        <v>36</v>
      </c>
      <c r="C33" s="28" t="s">
        <v>569</v>
      </c>
      <c r="D33" s="41">
        <v>92</v>
      </c>
      <c r="E33" s="39" t="s">
        <v>36</v>
      </c>
      <c r="F33" s="39" t="s">
        <v>36</v>
      </c>
      <c r="G33" s="41">
        <v>18</v>
      </c>
      <c r="H33" s="39" t="s">
        <v>36</v>
      </c>
      <c r="I33" s="39" t="s">
        <v>36</v>
      </c>
      <c r="J33" s="39">
        <v>1</v>
      </c>
      <c r="K33" s="39">
        <v>7</v>
      </c>
      <c r="L33" s="41">
        <v>8842</v>
      </c>
      <c r="M33" s="41">
        <v>1512</v>
      </c>
      <c r="N33" s="37">
        <v>44687</v>
      </c>
      <c r="O33" s="36" t="s">
        <v>65</v>
      </c>
      <c r="P33" s="33"/>
      <c r="Q33" s="54"/>
      <c r="R33" s="54"/>
      <c r="S33" s="72"/>
      <c r="T33" s="54"/>
      <c r="V33" s="55"/>
      <c r="W33" s="55"/>
      <c r="X33" s="55"/>
      <c r="Y33" s="56"/>
      <c r="Z33" s="56"/>
      <c r="AA33" s="32"/>
      <c r="AB33" s="7"/>
      <c r="AC33" s="32"/>
    </row>
    <row r="34" spans="1:29" ht="25.35" customHeight="1">
      <c r="A34" s="35">
        <v>20</v>
      </c>
      <c r="B34" s="42" t="s">
        <v>36</v>
      </c>
      <c r="C34" s="28" t="s">
        <v>227</v>
      </c>
      <c r="D34" s="41">
        <v>83</v>
      </c>
      <c r="E34" s="39" t="s">
        <v>36</v>
      </c>
      <c r="F34" s="39" t="s">
        <v>36</v>
      </c>
      <c r="G34" s="41">
        <v>33</v>
      </c>
      <c r="H34" s="39">
        <v>3</v>
      </c>
      <c r="I34" s="39">
        <f>G34/H34</f>
        <v>11</v>
      </c>
      <c r="J34" s="39">
        <v>1</v>
      </c>
      <c r="K34" s="39" t="s">
        <v>36</v>
      </c>
      <c r="L34" s="41">
        <v>18742.79</v>
      </c>
      <c r="M34" s="41">
        <v>3951</v>
      </c>
      <c r="N34" s="37">
        <v>44533</v>
      </c>
      <c r="O34" s="36" t="s">
        <v>48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56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121152</v>
      </c>
      <c r="E35" s="34">
        <v>111069.81</v>
      </c>
      <c r="F35" s="53">
        <f t="shared" ref="F35" si="2">(D35-E35)/E35</f>
        <v>9.0773451399619773E-2</v>
      </c>
      <c r="G35" s="34">
        <f t="shared" ref="G35" si="3">SUM(G23:G34)</f>
        <v>22146</v>
      </c>
      <c r="H35" s="34"/>
      <c r="I35" s="16"/>
      <c r="J35" s="15"/>
      <c r="K35" s="17"/>
      <c r="L35" s="18"/>
      <c r="M35" s="22"/>
      <c r="N35" s="19"/>
      <c r="O35" s="46"/>
      <c r="P35" s="33"/>
      <c r="Y35" s="7"/>
      <c r="AA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2"/>
    </row>
    <row r="37" spans="1:29" ht="25.35" customHeight="1">
      <c r="A37" s="35">
        <v>21</v>
      </c>
      <c r="B37" s="62">
        <v>11</v>
      </c>
      <c r="C37" s="28" t="s">
        <v>578</v>
      </c>
      <c r="D37" s="41">
        <v>80</v>
      </c>
      <c r="E37" s="39">
        <v>1466</v>
      </c>
      <c r="F37" s="45">
        <f>(D37-E37)/E37</f>
        <v>-0.94542974079126874</v>
      </c>
      <c r="G37" s="41">
        <v>17</v>
      </c>
      <c r="H37" s="39" t="s">
        <v>36</v>
      </c>
      <c r="I37" s="39" t="s">
        <v>36</v>
      </c>
      <c r="J37" s="39">
        <v>1</v>
      </c>
      <c r="K37" s="39">
        <v>6</v>
      </c>
      <c r="L37" s="41">
        <v>42944</v>
      </c>
      <c r="M37" s="41">
        <v>9179</v>
      </c>
      <c r="N37" s="37">
        <v>44694</v>
      </c>
      <c r="O37" s="36" t="s">
        <v>65</v>
      </c>
      <c r="P37" s="33"/>
      <c r="Q37" s="54"/>
      <c r="R37" s="54"/>
      <c r="S37" s="72"/>
      <c r="T37" s="54"/>
      <c r="V37" s="55"/>
      <c r="W37" s="55"/>
      <c r="X37" s="56"/>
      <c r="Y37" s="56"/>
      <c r="Z37" s="7"/>
      <c r="AA37" s="26"/>
      <c r="AB37" s="32"/>
      <c r="AC37" s="32"/>
    </row>
    <row r="38" spans="1:29" ht="25.35" customHeight="1">
      <c r="A38" s="35">
        <v>22</v>
      </c>
      <c r="B38" s="61">
        <v>16</v>
      </c>
      <c r="C38" s="28" t="s">
        <v>550</v>
      </c>
      <c r="D38" s="41">
        <v>47</v>
      </c>
      <c r="E38" s="39">
        <v>212.4</v>
      </c>
      <c r="F38" s="45">
        <f>(D38-E38)/E38</f>
        <v>-0.77871939736346518</v>
      </c>
      <c r="G38" s="41">
        <v>7</v>
      </c>
      <c r="H38" s="39">
        <v>1</v>
      </c>
      <c r="I38" s="39">
        <f>G38/H38</f>
        <v>7</v>
      </c>
      <c r="J38" s="39">
        <v>1</v>
      </c>
      <c r="K38" s="39">
        <v>10</v>
      </c>
      <c r="L38" s="41">
        <v>69560</v>
      </c>
      <c r="M38" s="41">
        <v>10698</v>
      </c>
      <c r="N38" s="37">
        <v>44666</v>
      </c>
      <c r="O38" s="36" t="s">
        <v>43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381</v>
      </c>
      <c r="D39" s="41">
        <v>43</v>
      </c>
      <c r="E39" s="39" t="s">
        <v>36</v>
      </c>
      <c r="F39" s="39" t="s">
        <v>36</v>
      </c>
      <c r="G39" s="41">
        <v>14</v>
      </c>
      <c r="H39" s="39">
        <v>1</v>
      </c>
      <c r="I39" s="39">
        <f>G39/H39</f>
        <v>14</v>
      </c>
      <c r="J39" s="39">
        <v>1</v>
      </c>
      <c r="K39" s="39" t="s">
        <v>36</v>
      </c>
      <c r="L39" s="41">
        <v>26456.54</v>
      </c>
      <c r="M39" s="41">
        <v>6311</v>
      </c>
      <c r="N39" s="37">
        <v>44414</v>
      </c>
      <c r="O39" s="36" t="s">
        <v>48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9" ht="25.35" customHeight="1">
      <c r="A40" s="35">
        <v>24</v>
      </c>
      <c r="B40" s="39" t="s">
        <v>36</v>
      </c>
      <c r="C40" s="28" t="s">
        <v>435</v>
      </c>
      <c r="D40" s="41">
        <v>40</v>
      </c>
      <c r="E40" s="39" t="s">
        <v>36</v>
      </c>
      <c r="F40" s="39" t="s">
        <v>36</v>
      </c>
      <c r="G40" s="41">
        <v>16</v>
      </c>
      <c r="H40" s="39">
        <v>2</v>
      </c>
      <c r="I40" s="39">
        <f>G40/H40</f>
        <v>8</v>
      </c>
      <c r="J40" s="39">
        <v>1</v>
      </c>
      <c r="K40" s="39" t="s">
        <v>36</v>
      </c>
      <c r="L40" s="41">
        <v>6682.44</v>
      </c>
      <c r="M40" s="41">
        <v>1712</v>
      </c>
      <c r="N40" s="37">
        <v>44386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7"/>
      <c r="Z40" s="56"/>
      <c r="AA40" s="32"/>
      <c r="AB40" s="55"/>
      <c r="AC40" s="32"/>
    </row>
    <row r="41" spans="1:29" ht="25.35" customHeight="1">
      <c r="A41" s="35">
        <v>25</v>
      </c>
      <c r="B41" s="42" t="s">
        <v>36</v>
      </c>
      <c r="C41" s="28" t="s">
        <v>99</v>
      </c>
      <c r="D41" s="41">
        <v>40</v>
      </c>
      <c r="E41" s="39" t="s">
        <v>36</v>
      </c>
      <c r="F41" s="39" t="s">
        <v>36</v>
      </c>
      <c r="G41" s="41">
        <v>16</v>
      </c>
      <c r="H41" s="39">
        <v>1</v>
      </c>
      <c r="I41" s="39">
        <f>G41/H41</f>
        <v>16</v>
      </c>
      <c r="J41" s="39">
        <v>1</v>
      </c>
      <c r="K41" s="39" t="s">
        <v>36</v>
      </c>
      <c r="L41" s="41">
        <v>36380</v>
      </c>
      <c r="M41" s="41">
        <v>7122</v>
      </c>
      <c r="N41" s="37">
        <v>44589</v>
      </c>
      <c r="O41" s="36" t="s">
        <v>50</v>
      </c>
      <c r="P41" s="33"/>
      <c r="Q41" s="54"/>
      <c r="R41" s="54"/>
      <c r="S41" s="72"/>
      <c r="T41" s="54"/>
      <c r="U41" s="32"/>
      <c r="V41" s="55"/>
      <c r="W41" s="55"/>
      <c r="X41" s="7"/>
      <c r="Y41" s="32"/>
      <c r="Z41" s="56"/>
      <c r="AA41" s="32"/>
      <c r="AB41" s="32"/>
      <c r="AC41" s="56"/>
    </row>
    <row r="42" spans="1:29" ht="25.35" customHeight="1">
      <c r="A42" s="35">
        <v>26</v>
      </c>
      <c r="B42" s="62">
        <v>25</v>
      </c>
      <c r="C42" s="28" t="s">
        <v>564</v>
      </c>
      <c r="D42" s="41">
        <v>39</v>
      </c>
      <c r="E42" s="39">
        <v>23</v>
      </c>
      <c r="F42" s="45">
        <f>(D42-E42)/E42</f>
        <v>0.69565217391304346</v>
      </c>
      <c r="G42" s="41">
        <v>9</v>
      </c>
      <c r="H42" s="39" t="s">
        <v>36</v>
      </c>
      <c r="I42" s="39" t="s">
        <v>36</v>
      </c>
      <c r="J42" s="39">
        <v>1</v>
      </c>
      <c r="K42" s="39">
        <v>8</v>
      </c>
      <c r="L42" s="41">
        <v>39626</v>
      </c>
      <c r="M42" s="41">
        <v>8298</v>
      </c>
      <c r="N42" s="37">
        <v>44680</v>
      </c>
      <c r="O42" s="36" t="s">
        <v>65</v>
      </c>
      <c r="P42" s="33"/>
      <c r="Q42" s="54"/>
      <c r="R42" s="54"/>
      <c r="S42" s="72"/>
      <c r="T42" s="54"/>
      <c r="V42" s="55"/>
      <c r="W42" s="55"/>
      <c r="X42" s="55"/>
      <c r="Y42" s="56"/>
      <c r="Z42" s="7"/>
      <c r="AA42" s="32"/>
      <c r="AB42" s="56"/>
      <c r="AC42" s="32"/>
    </row>
    <row r="43" spans="1:29" ht="25.35" customHeight="1">
      <c r="A43" s="35">
        <v>27</v>
      </c>
      <c r="B43" s="63">
        <v>24</v>
      </c>
      <c r="C43" s="28" t="s">
        <v>94</v>
      </c>
      <c r="D43" s="41">
        <v>35</v>
      </c>
      <c r="E43" s="39">
        <v>26</v>
      </c>
      <c r="F43" s="45">
        <f>(D43-E43)/E43</f>
        <v>0.34615384615384615</v>
      </c>
      <c r="G43" s="41">
        <v>7</v>
      </c>
      <c r="H43" s="39">
        <v>1</v>
      </c>
      <c r="I43" s="39">
        <f>G43/H43</f>
        <v>7</v>
      </c>
      <c r="J43" s="39">
        <v>1</v>
      </c>
      <c r="K43" s="39" t="s">
        <v>36</v>
      </c>
      <c r="L43" s="41">
        <v>9833</v>
      </c>
      <c r="M43" s="41">
        <v>1793</v>
      </c>
      <c r="N43" s="37">
        <v>44617</v>
      </c>
      <c r="O43" s="36" t="s">
        <v>43</v>
      </c>
      <c r="P43" s="33"/>
      <c r="Q43" s="54"/>
      <c r="R43" s="54"/>
      <c r="S43" s="72"/>
      <c r="T43" s="54"/>
      <c r="U43" s="32"/>
      <c r="V43" s="55"/>
      <c r="W43" s="55"/>
      <c r="X43" s="7"/>
      <c r="Y43" s="32"/>
      <c r="Z43" s="56"/>
      <c r="AA43" s="32"/>
      <c r="AB43" s="32"/>
      <c r="AC43" s="56"/>
    </row>
    <row r="44" spans="1:29" ht="25.35" customHeight="1">
      <c r="A44" s="35">
        <v>28</v>
      </c>
      <c r="B44" s="63">
        <v>18</v>
      </c>
      <c r="C44" s="28" t="s">
        <v>66</v>
      </c>
      <c r="D44" s="41">
        <v>14</v>
      </c>
      <c r="E44" s="39">
        <v>190</v>
      </c>
      <c r="F44" s="45">
        <f>(D44-E44)/E44</f>
        <v>-0.9263157894736842</v>
      </c>
      <c r="G44" s="41">
        <v>4</v>
      </c>
      <c r="H44" s="39" t="s">
        <v>36</v>
      </c>
      <c r="I44" s="39" t="s">
        <v>36</v>
      </c>
      <c r="J44" s="39">
        <v>1</v>
      </c>
      <c r="K44" s="39" t="s">
        <v>36</v>
      </c>
      <c r="L44" s="41" t="s">
        <v>611</v>
      </c>
      <c r="M44" s="41">
        <v>2906</v>
      </c>
      <c r="N44" s="37">
        <v>44603</v>
      </c>
      <c r="O44" s="36" t="s">
        <v>65</v>
      </c>
      <c r="P44" s="33"/>
      <c r="Q44" s="54"/>
      <c r="R44" s="54"/>
      <c r="S44" s="72"/>
      <c r="T44" s="54"/>
      <c r="U44" s="32"/>
      <c r="V44" s="55"/>
      <c r="W44" s="55"/>
      <c r="X44" s="7"/>
      <c r="Y44" s="32"/>
      <c r="Z44" s="56"/>
      <c r="AA44" s="32"/>
      <c r="AB44" s="32"/>
      <c r="AC44" s="56"/>
    </row>
    <row r="45" spans="1:29" ht="25.35" customHeight="1">
      <c r="A45" s="14"/>
      <c r="B45" s="14"/>
      <c r="C45" s="27" t="s">
        <v>123</v>
      </c>
      <c r="D45" s="34">
        <f>SUM(D35:D44)</f>
        <v>121490</v>
      </c>
      <c r="E45" s="34">
        <v>111300.20999999999</v>
      </c>
      <c r="F45" s="53">
        <f>(D45-E45)/E45</f>
        <v>9.1552298059455667E-2</v>
      </c>
      <c r="G45" s="34">
        <f t="shared" ref="G45" si="4">SUM(G35:G44)</f>
        <v>22236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sheetPr codeName="Sheet32"/>
  <dimension ref="A1:AC73"/>
  <sheetViews>
    <sheetView zoomScale="60" zoomScaleNormal="60" workbookViewId="0">
      <selection activeCell="U39" sqref="U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44140625" style="1" customWidth="1"/>
    <col min="17" max="17" width="3.44140625" style="1" customWidth="1"/>
    <col min="18" max="18" width="4.5546875" style="1" customWidth="1"/>
    <col min="19" max="19" width="16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109375" style="1" customWidth="1"/>
    <col min="25" max="25" width="12.5546875" style="1" bestFit="1" customWidth="1"/>
    <col min="26" max="26" width="11" style="1" customWidth="1"/>
    <col min="27" max="27" width="10.88671875" style="1" bestFit="1" customWidth="1"/>
    <col min="28" max="28" width="13.6640625" style="1" bestFit="1" customWidth="1"/>
    <col min="29" max="29" width="14.88671875" style="1" customWidth="1"/>
    <col min="30" max="16384" width="8.88671875" style="1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607</v>
      </c>
      <c r="E6" s="4" t="s">
        <v>602</v>
      </c>
      <c r="F6" s="156"/>
      <c r="G6" s="4" t="s">
        <v>607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Z9" s="32"/>
      <c r="AB9" s="32"/>
      <c r="AC9" s="33"/>
    </row>
    <row r="10" spans="1:29">
      <c r="A10" s="159"/>
      <c r="B10" s="159"/>
      <c r="C10" s="156"/>
      <c r="D10" s="75" t="s">
        <v>608</v>
      </c>
      <c r="E10" s="75" t="s">
        <v>603</v>
      </c>
      <c r="F10" s="156"/>
      <c r="G10" s="75" t="s">
        <v>608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Z10" s="32"/>
      <c r="AB10" s="32"/>
      <c r="AC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7"/>
      <c r="Y11" s="26"/>
      <c r="Z11" s="32"/>
      <c r="AA11" s="7"/>
      <c r="AB11" s="32"/>
      <c r="AC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7"/>
      <c r="Y12" s="26"/>
      <c r="Z12" s="32"/>
      <c r="AA12" s="7"/>
      <c r="AB12" s="55"/>
      <c r="AC12" s="56"/>
    </row>
    <row r="13" spans="1:29" ht="25.35" customHeight="1">
      <c r="A13" s="35">
        <v>1</v>
      </c>
      <c r="B13" s="35" t="s">
        <v>34</v>
      </c>
      <c r="C13" s="28" t="s">
        <v>606</v>
      </c>
      <c r="D13" s="41">
        <v>48707.53</v>
      </c>
      <c r="E13" s="39" t="s">
        <v>36</v>
      </c>
      <c r="F13" s="39" t="s">
        <v>36</v>
      </c>
      <c r="G13" s="41">
        <v>6617</v>
      </c>
      <c r="H13" s="39">
        <v>184</v>
      </c>
      <c r="I13" s="39">
        <f t="shared" ref="I13:I18" si="0">G13/H13</f>
        <v>35.961956521739133</v>
      </c>
      <c r="J13" s="39">
        <v>26</v>
      </c>
      <c r="K13" s="39">
        <v>1</v>
      </c>
      <c r="L13" s="41">
        <v>52234</v>
      </c>
      <c r="M13" s="41">
        <v>7145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35">
        <v>1</v>
      </c>
      <c r="C14" s="28" t="s">
        <v>597</v>
      </c>
      <c r="D14" s="41">
        <v>18257.78</v>
      </c>
      <c r="E14" s="39">
        <v>33458.36</v>
      </c>
      <c r="F14" s="45">
        <f t="shared" ref="F14:F23" si="1">(D14-E14)/E14</f>
        <v>-0.45431336144389628</v>
      </c>
      <c r="G14" s="41">
        <v>2651</v>
      </c>
      <c r="H14" s="39">
        <v>108</v>
      </c>
      <c r="I14" s="39">
        <f t="shared" si="0"/>
        <v>24.546296296296298</v>
      </c>
      <c r="J14" s="39">
        <v>15</v>
      </c>
      <c r="K14" s="39">
        <v>3</v>
      </c>
      <c r="L14" s="41">
        <v>173303</v>
      </c>
      <c r="M14" s="41">
        <v>24013</v>
      </c>
      <c r="N14" s="37">
        <v>44708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599</v>
      </c>
      <c r="D15" s="41">
        <v>11853.07</v>
      </c>
      <c r="E15" s="39">
        <v>12489.81</v>
      </c>
      <c r="F15" s="45">
        <f t="shared" si="1"/>
        <v>-5.0980759515156737E-2</v>
      </c>
      <c r="G15" s="41">
        <v>2550</v>
      </c>
      <c r="H15" s="39">
        <v>117</v>
      </c>
      <c r="I15" s="39">
        <f t="shared" si="0"/>
        <v>21.794871794871796</v>
      </c>
      <c r="J15" s="39">
        <v>15</v>
      </c>
      <c r="K15" s="39">
        <v>2</v>
      </c>
      <c r="L15" s="41">
        <v>37703</v>
      </c>
      <c r="M15" s="41">
        <v>8559</v>
      </c>
      <c r="N15" s="37">
        <v>44715</v>
      </c>
      <c r="O15" s="36" t="s">
        <v>48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571</v>
      </c>
      <c r="D16" s="41">
        <v>7526.66</v>
      </c>
      <c r="E16" s="39">
        <v>10670.92</v>
      </c>
      <c r="F16" s="45">
        <f t="shared" si="1"/>
        <v>-0.29465688056887318</v>
      </c>
      <c r="G16" s="41">
        <v>1131</v>
      </c>
      <c r="H16" s="39">
        <v>75</v>
      </c>
      <c r="I16" s="39">
        <f t="shared" si="0"/>
        <v>15.08</v>
      </c>
      <c r="J16" s="39">
        <v>13</v>
      </c>
      <c r="K16" s="39">
        <v>6</v>
      </c>
      <c r="L16" s="41">
        <v>399463</v>
      </c>
      <c r="M16" s="41">
        <v>55700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4</v>
      </c>
      <c r="C17" s="28" t="s">
        <v>35</v>
      </c>
      <c r="D17" s="41">
        <v>5597.36</v>
      </c>
      <c r="E17" s="39">
        <v>6543.27</v>
      </c>
      <c r="F17" s="45">
        <f t="shared" si="1"/>
        <v>-0.14456227543720504</v>
      </c>
      <c r="G17" s="41">
        <v>1116</v>
      </c>
      <c r="H17" s="39">
        <v>62</v>
      </c>
      <c r="I17" s="39">
        <f t="shared" si="0"/>
        <v>18</v>
      </c>
      <c r="J17" s="39">
        <v>9</v>
      </c>
      <c r="K17" s="39">
        <v>11</v>
      </c>
      <c r="L17" s="41">
        <v>396579</v>
      </c>
      <c r="M17" s="41">
        <v>76991</v>
      </c>
      <c r="N17" s="37">
        <v>44652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42</v>
      </c>
      <c r="D18" s="41">
        <v>3799.17</v>
      </c>
      <c r="E18" s="39">
        <v>4126.3599999999997</v>
      </c>
      <c r="F18" s="45">
        <f t="shared" si="1"/>
        <v>-7.9292645333901943E-2</v>
      </c>
      <c r="G18" s="41">
        <v>773</v>
      </c>
      <c r="H18" s="39">
        <v>26</v>
      </c>
      <c r="I18" s="39">
        <f t="shared" si="0"/>
        <v>29.73076923076923</v>
      </c>
      <c r="J18" s="39">
        <v>6</v>
      </c>
      <c r="K18" s="39">
        <v>13</v>
      </c>
      <c r="L18" s="41">
        <v>192933</v>
      </c>
      <c r="M18" s="41">
        <v>38695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8</v>
      </c>
      <c r="C19" s="28" t="s">
        <v>586</v>
      </c>
      <c r="D19" s="41">
        <v>2534</v>
      </c>
      <c r="E19" s="39">
        <v>3169</v>
      </c>
      <c r="F19" s="45">
        <f t="shared" si="1"/>
        <v>-0.20037866834963711</v>
      </c>
      <c r="G19" s="41">
        <v>364</v>
      </c>
      <c r="H19" s="39" t="s">
        <v>36</v>
      </c>
      <c r="I19" s="39" t="s">
        <v>36</v>
      </c>
      <c r="J19" s="39">
        <v>6</v>
      </c>
      <c r="K19" s="39">
        <v>4</v>
      </c>
      <c r="L19" s="41">
        <v>42075</v>
      </c>
      <c r="M19" s="41">
        <v>7026</v>
      </c>
      <c r="N19" s="37">
        <v>44701</v>
      </c>
      <c r="O19" s="36" t="s">
        <v>65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9</v>
      </c>
      <c r="C20" s="28" t="s">
        <v>40</v>
      </c>
      <c r="D20" s="41">
        <v>2400.65</v>
      </c>
      <c r="E20" s="39">
        <v>2826.28</v>
      </c>
      <c r="F20" s="45">
        <f t="shared" si="1"/>
        <v>-0.1505972515108199</v>
      </c>
      <c r="G20" s="41">
        <v>487</v>
      </c>
      <c r="H20" s="39">
        <v>25</v>
      </c>
      <c r="I20" s="39">
        <f>G20/H20</f>
        <v>19.48</v>
      </c>
      <c r="J20" s="39">
        <v>5</v>
      </c>
      <c r="K20" s="39">
        <v>14</v>
      </c>
      <c r="L20" s="41">
        <v>279566</v>
      </c>
      <c r="M20" s="41">
        <v>56105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6</v>
      </c>
      <c r="C21" s="28" t="s">
        <v>552</v>
      </c>
      <c r="D21" s="41">
        <v>2038</v>
      </c>
      <c r="E21" s="39">
        <v>3352</v>
      </c>
      <c r="F21" s="45">
        <f t="shared" si="1"/>
        <v>-0.39200477326968974</v>
      </c>
      <c r="G21" s="41">
        <v>269</v>
      </c>
      <c r="H21" s="39" t="s">
        <v>36</v>
      </c>
      <c r="I21" s="39" t="s">
        <v>36</v>
      </c>
      <c r="J21" s="39">
        <v>6</v>
      </c>
      <c r="K21" s="39">
        <v>8</v>
      </c>
      <c r="L21" s="41">
        <v>114959</v>
      </c>
      <c r="M21" s="41">
        <v>16992</v>
      </c>
      <c r="N21" s="37">
        <v>44673</v>
      </c>
      <c r="O21" s="36" t="s">
        <v>65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10</v>
      </c>
      <c r="C22" s="28" t="s">
        <v>537</v>
      </c>
      <c r="D22" s="41">
        <v>1491.63</v>
      </c>
      <c r="E22" s="39">
        <v>2653.65</v>
      </c>
      <c r="F22" s="45">
        <f t="shared" si="1"/>
        <v>-0.43789497484596684</v>
      </c>
      <c r="G22" s="41">
        <v>373</v>
      </c>
      <c r="H22" s="39">
        <v>17</v>
      </c>
      <c r="I22" s="39">
        <f>G22/H22</f>
        <v>21.941176470588236</v>
      </c>
      <c r="J22" s="39">
        <v>6</v>
      </c>
      <c r="K22" s="39">
        <v>10</v>
      </c>
      <c r="L22" s="41">
        <v>173322.49</v>
      </c>
      <c r="M22" s="41">
        <v>42098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104205.85</v>
      </c>
      <c r="E23" s="34">
        <v>82488.17</v>
      </c>
      <c r="F23" s="65">
        <f t="shared" si="1"/>
        <v>0.26328235915525838</v>
      </c>
      <c r="G23" s="34">
        <f t="shared" ref="G23" si="2">SUM(G13:G22)</f>
        <v>16331</v>
      </c>
      <c r="H23" s="34"/>
      <c r="I23" s="16"/>
      <c r="J23" s="15"/>
      <c r="K23" s="17"/>
      <c r="L23" s="18"/>
      <c r="M23" s="22"/>
      <c r="N23" s="19"/>
      <c r="O23" s="46"/>
      <c r="P23" s="33"/>
      <c r="Z23" s="7"/>
      <c r="AB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2"/>
    </row>
    <row r="25" spans="1:29" ht="25.35" customHeight="1">
      <c r="A25" s="35">
        <v>11</v>
      </c>
      <c r="B25" s="35">
        <v>13</v>
      </c>
      <c r="C25" s="28" t="s">
        <v>578</v>
      </c>
      <c r="D25" s="41">
        <v>1466</v>
      </c>
      <c r="E25" s="39">
        <v>1262</v>
      </c>
      <c r="F25" s="45">
        <f t="shared" ref="F25:F30" si="3">(D25-E25)/E25</f>
        <v>0.16164817749603805</v>
      </c>
      <c r="G25" s="41">
        <v>385</v>
      </c>
      <c r="H25" s="39" t="s">
        <v>36</v>
      </c>
      <c r="I25" s="39" t="s">
        <v>36</v>
      </c>
      <c r="J25" s="39">
        <v>6</v>
      </c>
      <c r="K25" s="39">
        <v>5</v>
      </c>
      <c r="L25" s="41">
        <v>42367</v>
      </c>
      <c r="M25" s="41">
        <v>9032</v>
      </c>
      <c r="N25" s="37">
        <v>44694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56"/>
      <c r="Z25" s="32"/>
      <c r="AA25" s="32"/>
      <c r="AB25" s="32"/>
      <c r="AC25" s="56"/>
    </row>
    <row r="26" spans="1:29" ht="25.35" customHeight="1">
      <c r="A26" s="35">
        <v>12</v>
      </c>
      <c r="B26" s="59">
        <v>7</v>
      </c>
      <c r="C26" s="28" t="s">
        <v>596</v>
      </c>
      <c r="D26" s="41">
        <v>1442.19</v>
      </c>
      <c r="E26" s="39">
        <v>3198.52</v>
      </c>
      <c r="F26" s="45">
        <f t="shared" si="3"/>
        <v>-0.54910708702775035</v>
      </c>
      <c r="G26" s="41">
        <v>370</v>
      </c>
      <c r="H26" s="39">
        <v>42</v>
      </c>
      <c r="I26" s="39">
        <f t="shared" ref="I26:I31" si="4">G26/H26</f>
        <v>8.8095238095238102</v>
      </c>
      <c r="J26" s="39">
        <v>13</v>
      </c>
      <c r="K26" s="39">
        <v>3</v>
      </c>
      <c r="L26" s="41">
        <v>28229.34</v>
      </c>
      <c r="M26" s="41">
        <v>6376</v>
      </c>
      <c r="N26" s="37">
        <v>44708</v>
      </c>
      <c r="O26" s="36" t="s">
        <v>68</v>
      </c>
      <c r="P26" s="33"/>
      <c r="Q26" s="54"/>
      <c r="R26" s="54"/>
      <c r="S26" s="72"/>
      <c r="T26" s="54"/>
      <c r="V26" s="55"/>
      <c r="W26" s="55"/>
      <c r="X26" s="56"/>
      <c r="Y26" s="7"/>
      <c r="Z26" s="56"/>
      <c r="AA26" s="32"/>
      <c r="AB26" s="26"/>
      <c r="AC26" s="32"/>
    </row>
    <row r="27" spans="1:29" ht="25.35" customHeight="1">
      <c r="A27" s="35">
        <v>13</v>
      </c>
      <c r="B27" s="35">
        <v>11</v>
      </c>
      <c r="C27" s="28" t="s">
        <v>548</v>
      </c>
      <c r="D27" s="41">
        <v>1277.8499999999999</v>
      </c>
      <c r="E27" s="39">
        <v>2616.34</v>
      </c>
      <c r="F27" s="45">
        <f t="shared" si="3"/>
        <v>-0.51158870788964739</v>
      </c>
      <c r="G27" s="41">
        <v>186</v>
      </c>
      <c r="H27" s="39">
        <v>15</v>
      </c>
      <c r="I27" s="39">
        <f t="shared" si="4"/>
        <v>12.4</v>
      </c>
      <c r="J27" s="39">
        <v>3</v>
      </c>
      <c r="K27" s="39">
        <v>9</v>
      </c>
      <c r="L27" s="41">
        <v>312351.90999999997</v>
      </c>
      <c r="M27" s="41">
        <v>44024</v>
      </c>
      <c r="N27" s="37">
        <v>44666</v>
      </c>
      <c r="O27" s="36" t="s">
        <v>45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12</v>
      </c>
      <c r="C28" s="28" t="s">
        <v>536</v>
      </c>
      <c r="D28" s="41">
        <v>1230.6199999999999</v>
      </c>
      <c r="E28" s="39">
        <v>2011.02</v>
      </c>
      <c r="F28" s="45">
        <f t="shared" si="3"/>
        <v>-0.38806177959443472</v>
      </c>
      <c r="G28" s="41">
        <v>184</v>
      </c>
      <c r="H28" s="39">
        <v>14</v>
      </c>
      <c r="I28" s="39">
        <f t="shared" si="4"/>
        <v>13.142857142857142</v>
      </c>
      <c r="J28" s="39">
        <v>4</v>
      </c>
      <c r="K28" s="39">
        <v>10</v>
      </c>
      <c r="L28" s="41">
        <v>187323</v>
      </c>
      <c r="M28" s="41">
        <v>27671</v>
      </c>
      <c r="N28" s="37">
        <v>44659</v>
      </c>
      <c r="O28" s="36" t="s">
        <v>37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9" ht="25.35" customHeight="1">
      <c r="A29" s="35">
        <v>15</v>
      </c>
      <c r="B29" s="59">
        <v>14</v>
      </c>
      <c r="C29" s="28" t="s">
        <v>565</v>
      </c>
      <c r="D29" s="41">
        <v>569.9</v>
      </c>
      <c r="E29" s="39">
        <v>1014.3</v>
      </c>
      <c r="F29" s="45">
        <f t="shared" si="3"/>
        <v>-0.4381346741595189</v>
      </c>
      <c r="G29" s="41">
        <v>85</v>
      </c>
      <c r="H29" s="39">
        <v>5</v>
      </c>
      <c r="I29" s="39">
        <f t="shared" si="4"/>
        <v>17</v>
      </c>
      <c r="J29" s="39">
        <v>3</v>
      </c>
      <c r="K29" s="39">
        <v>7</v>
      </c>
      <c r="L29" s="41">
        <v>23539.78</v>
      </c>
      <c r="M29" s="41">
        <v>3956</v>
      </c>
      <c r="N29" s="37">
        <v>44680</v>
      </c>
      <c r="O29" s="36" t="s">
        <v>68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5"/>
      <c r="AB29" s="32"/>
      <c r="AC29" s="32"/>
    </row>
    <row r="30" spans="1:29" ht="25.35" customHeight="1">
      <c r="A30" s="35">
        <v>16</v>
      </c>
      <c r="B30" s="35">
        <v>18</v>
      </c>
      <c r="C30" s="28" t="s">
        <v>550</v>
      </c>
      <c r="D30" s="41">
        <v>212.4</v>
      </c>
      <c r="E30" s="39">
        <v>188.6</v>
      </c>
      <c r="F30" s="45">
        <f t="shared" si="3"/>
        <v>0.12619300106044545</v>
      </c>
      <c r="G30" s="41">
        <v>32</v>
      </c>
      <c r="H30" s="39">
        <v>3</v>
      </c>
      <c r="I30" s="39">
        <f t="shared" si="4"/>
        <v>10.666666666666666</v>
      </c>
      <c r="J30" s="39">
        <v>2</v>
      </c>
      <c r="K30" s="39">
        <v>9</v>
      </c>
      <c r="L30" s="41">
        <v>69371</v>
      </c>
      <c r="M30" s="41">
        <v>10669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56"/>
      <c r="Z30" s="32"/>
      <c r="AA30" s="32"/>
      <c r="AB30" s="32"/>
      <c r="AC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212</v>
      </c>
      <c r="E31" s="39" t="s">
        <v>36</v>
      </c>
      <c r="F31" s="39" t="s">
        <v>36</v>
      </c>
      <c r="G31" s="41">
        <v>95</v>
      </c>
      <c r="H31" s="39">
        <v>2</v>
      </c>
      <c r="I31" s="39">
        <f t="shared" si="4"/>
        <v>47.5</v>
      </c>
      <c r="J31" s="39">
        <v>1</v>
      </c>
      <c r="K31" s="39" t="s">
        <v>36</v>
      </c>
      <c r="L31" s="41">
        <v>45531.46</v>
      </c>
      <c r="M31" s="41">
        <v>9658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56"/>
      <c r="Z31" s="32"/>
      <c r="AA31" s="32"/>
      <c r="AB31" s="32"/>
      <c r="AC31" s="56"/>
    </row>
    <row r="32" spans="1:29" ht="25.35" customHeight="1">
      <c r="A32" s="35">
        <v>18</v>
      </c>
      <c r="B32" s="66">
        <v>20</v>
      </c>
      <c r="C32" s="28" t="s">
        <v>66</v>
      </c>
      <c r="D32" s="41">
        <v>190</v>
      </c>
      <c r="E32" s="39">
        <v>183</v>
      </c>
      <c r="F32" s="45">
        <f>(D32-E32)/E32</f>
        <v>3.825136612021858E-2</v>
      </c>
      <c r="G32" s="41">
        <v>30</v>
      </c>
      <c r="H32" s="39" t="s">
        <v>36</v>
      </c>
      <c r="I32" s="39" t="s">
        <v>36</v>
      </c>
      <c r="J32" s="39">
        <v>2</v>
      </c>
      <c r="K32" s="39" t="s">
        <v>36</v>
      </c>
      <c r="L32" s="41">
        <v>17863</v>
      </c>
      <c r="M32" s="41">
        <v>2902</v>
      </c>
      <c r="N32" s="37">
        <v>44603</v>
      </c>
      <c r="O32" s="36" t="s">
        <v>65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9" t="s">
        <v>36</v>
      </c>
      <c r="C33" s="28" t="s">
        <v>96</v>
      </c>
      <c r="D33" s="41">
        <v>145</v>
      </c>
      <c r="E33" s="39" t="s">
        <v>36</v>
      </c>
      <c r="F33" s="39" t="s">
        <v>36</v>
      </c>
      <c r="G33" s="41">
        <v>74</v>
      </c>
      <c r="H33" s="39">
        <v>3</v>
      </c>
      <c r="I33" s="39">
        <f>G33/H33</f>
        <v>24.666666666666668</v>
      </c>
      <c r="J33" s="39">
        <v>1</v>
      </c>
      <c r="K33" s="39" t="s">
        <v>36</v>
      </c>
      <c r="L33" s="41">
        <v>99148.37</v>
      </c>
      <c r="M33" s="41">
        <v>20399</v>
      </c>
      <c r="N33" s="37">
        <v>44603</v>
      </c>
      <c r="O33" s="36" t="s">
        <v>48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9" t="s">
        <v>36</v>
      </c>
      <c r="C34" s="28" t="s">
        <v>77</v>
      </c>
      <c r="D34" s="41">
        <v>118</v>
      </c>
      <c r="E34" s="39" t="s">
        <v>36</v>
      </c>
      <c r="F34" s="39" t="s">
        <v>36</v>
      </c>
      <c r="G34" s="41">
        <v>47</v>
      </c>
      <c r="H34" s="39">
        <v>3</v>
      </c>
      <c r="I34" s="39">
        <f>G34/H34</f>
        <v>15.666666666666666</v>
      </c>
      <c r="J34" s="39">
        <v>1</v>
      </c>
      <c r="K34" s="39" t="s">
        <v>36</v>
      </c>
      <c r="L34" s="41">
        <v>182434</v>
      </c>
      <c r="M34" s="41">
        <v>35775</v>
      </c>
      <c r="N34" s="37">
        <v>44568</v>
      </c>
      <c r="O34" s="36" t="s">
        <v>37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111069.81</v>
      </c>
      <c r="E35" s="34">
        <v>91593.27</v>
      </c>
      <c r="F35" s="65">
        <f t="shared" ref="F35" si="5">(D35-E35)/E35</f>
        <v>0.21264160565508791</v>
      </c>
      <c r="G35" s="34">
        <f t="shared" ref="G35" si="6">SUM(G23:G34)</f>
        <v>17819</v>
      </c>
      <c r="H35" s="34"/>
      <c r="I35" s="16"/>
      <c r="J35" s="15"/>
      <c r="K35" s="17"/>
      <c r="L35" s="18"/>
      <c r="M35" s="22"/>
      <c r="N35" s="19"/>
      <c r="O35" s="46"/>
      <c r="P35" s="33"/>
      <c r="Z35" s="7"/>
      <c r="AB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2"/>
    </row>
    <row r="37" spans="1:29" ht="25.35" customHeight="1">
      <c r="A37" s="35">
        <v>21</v>
      </c>
      <c r="B37" s="59">
        <v>17</v>
      </c>
      <c r="C37" s="28" t="s">
        <v>577</v>
      </c>
      <c r="D37" s="41">
        <v>103.4</v>
      </c>
      <c r="E37" s="39">
        <v>319.7</v>
      </c>
      <c r="F37" s="45">
        <f>(D37-E37)/E37</f>
        <v>-0.67657178604942125</v>
      </c>
      <c r="G37" s="41">
        <v>14</v>
      </c>
      <c r="H37" s="39">
        <v>1</v>
      </c>
      <c r="I37" s="39">
        <f>G37/H37</f>
        <v>14</v>
      </c>
      <c r="J37" s="39">
        <v>1</v>
      </c>
      <c r="K37" s="39">
        <v>5</v>
      </c>
      <c r="L37" s="41">
        <v>16385.32</v>
      </c>
      <c r="M37" s="41">
        <v>2778</v>
      </c>
      <c r="N37" s="37">
        <v>44694</v>
      </c>
      <c r="O37" s="36" t="s">
        <v>48</v>
      </c>
      <c r="P37" s="33"/>
      <c r="Q37" s="54"/>
      <c r="R37" s="54"/>
      <c r="S37" s="72"/>
      <c r="T37" s="54"/>
      <c r="V37" s="55"/>
      <c r="W37" s="55"/>
      <c r="X37" s="32"/>
      <c r="Y37" s="7"/>
      <c r="Z37" s="32"/>
      <c r="AA37" s="32"/>
      <c r="AB37" s="56"/>
      <c r="AC37" s="56"/>
    </row>
    <row r="38" spans="1:29" ht="25.35" customHeight="1">
      <c r="A38" s="35">
        <v>22</v>
      </c>
      <c r="B38" s="39" t="s">
        <v>36</v>
      </c>
      <c r="C38" s="28" t="s">
        <v>111</v>
      </c>
      <c r="D38" s="41">
        <v>40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1</v>
      </c>
      <c r="K38" s="39" t="s">
        <v>36</v>
      </c>
      <c r="L38" s="41">
        <v>317221</v>
      </c>
      <c r="M38" s="41">
        <v>64380</v>
      </c>
      <c r="N38" s="37">
        <v>44554</v>
      </c>
      <c r="O38" s="36" t="s">
        <v>43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AB38" s="56"/>
    </row>
    <row r="39" spans="1:29" ht="25.35" customHeight="1">
      <c r="A39" s="35">
        <v>23</v>
      </c>
      <c r="B39" s="59">
        <v>24</v>
      </c>
      <c r="C39" s="28" t="s">
        <v>566</v>
      </c>
      <c r="D39" s="41">
        <v>38</v>
      </c>
      <c r="E39" s="39">
        <v>45</v>
      </c>
      <c r="F39" s="45">
        <f>(D39-E39)/E39</f>
        <v>-0.15555555555555556</v>
      </c>
      <c r="G39" s="41">
        <v>8</v>
      </c>
      <c r="H39" s="39">
        <v>1</v>
      </c>
      <c r="I39" s="39">
        <f>G39/H39</f>
        <v>8</v>
      </c>
      <c r="J39" s="39">
        <v>1</v>
      </c>
      <c r="K39" s="39">
        <v>7</v>
      </c>
      <c r="L39" s="41">
        <v>17504</v>
      </c>
      <c r="M39" s="41">
        <v>2711</v>
      </c>
      <c r="N39" s="37">
        <v>44680</v>
      </c>
      <c r="O39" s="36" t="s">
        <v>43</v>
      </c>
      <c r="P39" s="33"/>
      <c r="Q39" s="54"/>
      <c r="R39" s="54"/>
      <c r="S39" s="54"/>
      <c r="T39" s="54"/>
      <c r="U39" s="55"/>
      <c r="V39" s="55"/>
      <c r="W39" s="56"/>
      <c r="X39" s="55"/>
      <c r="Y39" s="56"/>
      <c r="Z39" s="32"/>
      <c r="AA39" s="7"/>
      <c r="AB39" s="32"/>
    </row>
    <row r="40" spans="1:29" ht="25.35" customHeight="1">
      <c r="A40" s="35">
        <v>24</v>
      </c>
      <c r="B40" s="42" t="s">
        <v>36</v>
      </c>
      <c r="C40" s="28" t="s">
        <v>94</v>
      </c>
      <c r="D40" s="41">
        <v>26</v>
      </c>
      <c r="E40" s="39" t="s">
        <v>36</v>
      </c>
      <c r="F40" s="39" t="s">
        <v>36</v>
      </c>
      <c r="G40" s="41">
        <v>6</v>
      </c>
      <c r="H40" s="39">
        <v>1</v>
      </c>
      <c r="I40" s="39">
        <f>G40/H40</f>
        <v>6</v>
      </c>
      <c r="J40" s="39">
        <v>1</v>
      </c>
      <c r="K40" s="39" t="s">
        <v>36</v>
      </c>
      <c r="L40" s="41">
        <v>9798</v>
      </c>
      <c r="M40" s="41">
        <v>1786</v>
      </c>
      <c r="N40" s="37">
        <v>44617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5">
        <v>21</v>
      </c>
      <c r="C41" s="28" t="s">
        <v>564</v>
      </c>
      <c r="D41" s="41">
        <v>23</v>
      </c>
      <c r="E41" s="39">
        <v>155</v>
      </c>
      <c r="F41" s="45">
        <f>(D41-E41)/E41</f>
        <v>-0.85161290322580641</v>
      </c>
      <c r="G41" s="41">
        <v>6</v>
      </c>
      <c r="H41" s="39" t="s">
        <v>36</v>
      </c>
      <c r="I41" s="39" t="s">
        <v>36</v>
      </c>
      <c r="J41" s="39">
        <v>1</v>
      </c>
      <c r="K41" s="39">
        <v>7</v>
      </c>
      <c r="L41" s="41">
        <v>39436</v>
      </c>
      <c r="M41" s="41">
        <v>8262</v>
      </c>
      <c r="N41" s="37">
        <v>44680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7"/>
      <c r="Y41" s="56"/>
      <c r="Z41" s="32"/>
      <c r="AA41" s="32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111300.20999999999</v>
      </c>
      <c r="E42" s="34">
        <v>92050.27</v>
      </c>
      <c r="F42" s="65">
        <f>(D42-E42)/E42</f>
        <v>0.20912421006478293</v>
      </c>
      <c r="G42" s="34">
        <f>SUM(G35:G41)</f>
        <v>17869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sheetPr codeName="Sheet33"/>
  <dimension ref="A1:AC76"/>
  <sheetViews>
    <sheetView topLeftCell="A25" zoomScale="60" zoomScaleNormal="60" workbookViewId="0">
      <selection activeCell="S32" sqref="S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44140625" style="1" customWidth="1"/>
    <col min="17" max="17" width="3.44140625" style="1" customWidth="1"/>
    <col min="18" max="18" width="4.5546875" style="1" customWidth="1"/>
    <col min="19" max="19" width="16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109375" style="1" customWidth="1"/>
    <col min="25" max="25" width="12.5546875" style="1" bestFit="1" customWidth="1"/>
    <col min="26" max="26" width="13.6640625" style="1" bestFit="1" customWidth="1"/>
    <col min="27" max="27" width="11" style="1" customWidth="1"/>
    <col min="28" max="28" width="10.88671875" style="1" bestFit="1" customWidth="1"/>
    <col min="29" max="29" width="14.88671875" style="1" customWidth="1"/>
    <col min="30" max="16384" width="8.88671875" style="1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602</v>
      </c>
      <c r="E6" s="4" t="s">
        <v>592</v>
      </c>
      <c r="F6" s="156"/>
      <c r="G6" s="4" t="s">
        <v>602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Z9" s="32"/>
      <c r="AA9" s="32"/>
      <c r="AC9" s="33"/>
    </row>
    <row r="10" spans="1:29">
      <c r="A10" s="159"/>
      <c r="B10" s="159"/>
      <c r="C10" s="156"/>
      <c r="D10" s="75" t="s">
        <v>603</v>
      </c>
      <c r="E10" s="75" t="s">
        <v>593</v>
      </c>
      <c r="F10" s="156"/>
      <c r="G10" s="75" t="s">
        <v>603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Z10" s="32"/>
      <c r="AA10" s="32"/>
      <c r="AC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7"/>
      <c r="Y11" s="26"/>
      <c r="Z11" s="32"/>
      <c r="AA11" s="32"/>
      <c r="AB11" s="7"/>
      <c r="AC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7"/>
      <c r="Y12" s="26"/>
      <c r="Z12" s="55"/>
      <c r="AA12" s="32"/>
      <c r="AB12" s="7"/>
      <c r="AC12" s="56"/>
    </row>
    <row r="13" spans="1:29" ht="25.35" customHeight="1">
      <c r="A13" s="35">
        <v>1</v>
      </c>
      <c r="B13" s="35">
        <v>1</v>
      </c>
      <c r="C13" s="28" t="s">
        <v>597</v>
      </c>
      <c r="D13" s="41">
        <v>33458.36</v>
      </c>
      <c r="E13" s="39">
        <v>65318.48</v>
      </c>
      <c r="F13" s="45">
        <f>(D13-E13)/E13</f>
        <v>-0.48776579001838377</v>
      </c>
      <c r="G13" s="41">
        <v>4378</v>
      </c>
      <c r="H13" s="39">
        <v>145</v>
      </c>
      <c r="I13" s="39">
        <f>G13/H13</f>
        <v>30.193103448275863</v>
      </c>
      <c r="J13" s="39">
        <v>18</v>
      </c>
      <c r="K13" s="39">
        <v>2</v>
      </c>
      <c r="L13" s="41">
        <v>137729</v>
      </c>
      <c r="M13" s="41">
        <v>18670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35" t="s">
        <v>34</v>
      </c>
      <c r="C14" s="28" t="s">
        <v>599</v>
      </c>
      <c r="D14" s="41">
        <v>12489.81</v>
      </c>
      <c r="E14" s="39" t="s">
        <v>36</v>
      </c>
      <c r="F14" s="39" t="s">
        <v>36</v>
      </c>
      <c r="G14" s="41">
        <v>2689</v>
      </c>
      <c r="H14" s="39">
        <v>131</v>
      </c>
      <c r="I14" s="39">
        <f>G14/H14</f>
        <v>20.52671755725191</v>
      </c>
      <c r="J14" s="39">
        <v>16</v>
      </c>
      <c r="K14" s="39">
        <v>1</v>
      </c>
      <c r="L14" s="41">
        <v>17534.28</v>
      </c>
      <c r="M14" s="41">
        <v>3804</v>
      </c>
      <c r="N14" s="37">
        <v>44715</v>
      </c>
      <c r="O14" s="36" t="s">
        <v>48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571</v>
      </c>
      <c r="D15" s="41">
        <v>10670.92</v>
      </c>
      <c r="E15" s="39">
        <v>21817.13</v>
      </c>
      <c r="F15" s="45">
        <f t="shared" ref="F15:F23" si="0">(D15-E15)/E15</f>
        <v>-0.51089258761349454</v>
      </c>
      <c r="G15" s="41">
        <v>1523</v>
      </c>
      <c r="H15" s="39">
        <v>89</v>
      </c>
      <c r="I15" s="39">
        <f>G15/H15</f>
        <v>17.112359550561798</v>
      </c>
      <c r="J15" s="39">
        <v>18</v>
      </c>
      <c r="K15" s="39">
        <v>5</v>
      </c>
      <c r="L15" s="41">
        <v>386368</v>
      </c>
      <c r="M15" s="41">
        <v>53621</v>
      </c>
      <c r="N15" s="37">
        <v>44687</v>
      </c>
      <c r="O15" s="36" t="s">
        <v>41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35</v>
      </c>
      <c r="D16" s="41">
        <v>6543.27</v>
      </c>
      <c r="E16" s="39">
        <v>15141.1</v>
      </c>
      <c r="F16" s="45">
        <f t="shared" si="0"/>
        <v>-0.56784711810898814</v>
      </c>
      <c r="G16" s="41">
        <v>1241</v>
      </c>
      <c r="H16" s="39">
        <v>74</v>
      </c>
      <c r="I16" s="39">
        <f>G16/H16</f>
        <v>16.77027027027027</v>
      </c>
      <c r="J16" s="39">
        <v>10</v>
      </c>
      <c r="K16" s="39">
        <v>10</v>
      </c>
      <c r="L16" s="41">
        <v>387461</v>
      </c>
      <c r="M16" s="41">
        <v>75059</v>
      </c>
      <c r="N16" s="37">
        <v>44652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7</v>
      </c>
      <c r="C17" s="28" t="s">
        <v>42</v>
      </c>
      <c r="D17" s="41">
        <v>4126.3599999999997</v>
      </c>
      <c r="E17" s="39">
        <v>7798.73</v>
      </c>
      <c r="F17" s="45">
        <f t="shared" si="0"/>
        <v>-0.47089333776140474</v>
      </c>
      <c r="G17" s="41">
        <v>784</v>
      </c>
      <c r="H17" s="39">
        <v>32</v>
      </c>
      <c r="I17" s="39">
        <f>G17/H17</f>
        <v>24.5</v>
      </c>
      <c r="J17" s="39">
        <v>6</v>
      </c>
      <c r="K17" s="39">
        <v>12</v>
      </c>
      <c r="L17" s="41">
        <v>187868</v>
      </c>
      <c r="M17" s="41">
        <v>37600</v>
      </c>
      <c r="N17" s="37">
        <v>44638</v>
      </c>
      <c r="O17" s="36" t="s">
        <v>43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552</v>
      </c>
      <c r="D18" s="41">
        <v>3352</v>
      </c>
      <c r="E18" s="39">
        <v>10559</v>
      </c>
      <c r="F18" s="45">
        <f t="shared" si="0"/>
        <v>-0.68254569561511502</v>
      </c>
      <c r="G18" s="41">
        <v>855</v>
      </c>
      <c r="H18" s="39" t="s">
        <v>36</v>
      </c>
      <c r="I18" s="39" t="s">
        <v>36</v>
      </c>
      <c r="J18" s="39">
        <v>8</v>
      </c>
      <c r="K18" s="39">
        <v>7</v>
      </c>
      <c r="L18" s="41">
        <v>111024</v>
      </c>
      <c r="M18" s="41">
        <v>16443</v>
      </c>
      <c r="N18" s="37">
        <v>44673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4</v>
      </c>
      <c r="C19" s="28" t="s">
        <v>596</v>
      </c>
      <c r="D19" s="41">
        <v>3198.52</v>
      </c>
      <c r="E19" s="39">
        <v>13511.4</v>
      </c>
      <c r="F19" s="45">
        <f t="shared" si="0"/>
        <v>-0.763272495818346</v>
      </c>
      <c r="G19" s="41">
        <v>654</v>
      </c>
      <c r="H19" s="39">
        <v>66</v>
      </c>
      <c r="I19" s="39">
        <f>G19/H19</f>
        <v>9.9090909090909083</v>
      </c>
      <c r="J19" s="39">
        <v>13</v>
      </c>
      <c r="K19" s="39">
        <v>2</v>
      </c>
      <c r="L19" s="41">
        <v>24420.880000000001</v>
      </c>
      <c r="M19" s="41">
        <v>5317</v>
      </c>
      <c r="N19" s="37">
        <v>44708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6</v>
      </c>
      <c r="C20" s="28" t="s">
        <v>586</v>
      </c>
      <c r="D20" s="41">
        <v>3169</v>
      </c>
      <c r="E20" s="39">
        <v>7997</v>
      </c>
      <c r="F20" s="45">
        <f t="shared" si="0"/>
        <v>-0.60372639739902467</v>
      </c>
      <c r="G20" s="41">
        <v>470</v>
      </c>
      <c r="H20" s="39" t="s">
        <v>36</v>
      </c>
      <c r="I20" s="39" t="s">
        <v>36</v>
      </c>
      <c r="J20" s="39">
        <v>10</v>
      </c>
      <c r="K20" s="39">
        <v>3</v>
      </c>
      <c r="L20" s="41">
        <v>38053</v>
      </c>
      <c r="M20" s="41">
        <v>6433</v>
      </c>
      <c r="N20" s="37">
        <v>44701</v>
      </c>
      <c r="O20" s="36" t="s">
        <v>65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8</v>
      </c>
      <c r="C21" s="28" t="s">
        <v>40</v>
      </c>
      <c r="D21" s="41">
        <v>2826.28</v>
      </c>
      <c r="E21" s="39">
        <v>6681.23</v>
      </c>
      <c r="F21" s="45">
        <f t="shared" si="0"/>
        <v>-0.57698208264047179</v>
      </c>
      <c r="G21" s="41">
        <v>550</v>
      </c>
      <c r="H21" s="39">
        <v>33</v>
      </c>
      <c r="I21" s="39">
        <f>G21/H21</f>
        <v>16.666666666666668</v>
      </c>
      <c r="J21" s="39">
        <v>7</v>
      </c>
      <c r="K21" s="39">
        <v>13</v>
      </c>
      <c r="L21" s="41">
        <v>275971</v>
      </c>
      <c r="M21" s="41">
        <v>55325</v>
      </c>
      <c r="N21" s="37">
        <v>44631</v>
      </c>
      <c r="O21" s="36" t="s">
        <v>41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13</v>
      </c>
      <c r="C22" s="28" t="s">
        <v>537</v>
      </c>
      <c r="D22" s="41">
        <v>2653.65</v>
      </c>
      <c r="E22" s="39">
        <v>2656.72</v>
      </c>
      <c r="F22" s="45">
        <f t="shared" si="0"/>
        <v>-1.1555602396939493E-3</v>
      </c>
      <c r="G22" s="41">
        <v>761</v>
      </c>
      <c r="H22" s="39">
        <v>18</v>
      </c>
      <c r="I22" s="39">
        <f>G22/H22</f>
        <v>42.277777777777779</v>
      </c>
      <c r="J22" s="39">
        <v>7</v>
      </c>
      <c r="K22" s="39">
        <v>9</v>
      </c>
      <c r="L22" s="41">
        <v>165602.64000000001</v>
      </c>
      <c r="M22" s="41">
        <v>39836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82488.17</v>
      </c>
      <c r="E23" s="34">
        <v>160491.61000000002</v>
      </c>
      <c r="F23" s="65">
        <f t="shared" si="0"/>
        <v>-0.48602814813808654</v>
      </c>
      <c r="G23" s="34">
        <f t="shared" ref="G23" si="1">SUM(G13:G22)</f>
        <v>13905</v>
      </c>
      <c r="H23" s="34"/>
      <c r="I23" s="16"/>
      <c r="J23" s="15"/>
      <c r="K23" s="17"/>
      <c r="L23" s="18"/>
      <c r="M23" s="22"/>
      <c r="N23" s="19"/>
      <c r="O23" s="46"/>
      <c r="P23" s="33"/>
      <c r="Z23" s="26"/>
      <c r="AA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2"/>
    </row>
    <row r="25" spans="1:29" ht="25.35" customHeight="1">
      <c r="A25" s="35">
        <v>11</v>
      </c>
      <c r="B25" s="59">
        <v>11</v>
      </c>
      <c r="C25" s="28" t="s">
        <v>548</v>
      </c>
      <c r="D25" s="41">
        <v>2616.34</v>
      </c>
      <c r="E25" s="39">
        <v>5351.52</v>
      </c>
      <c r="F25" s="45">
        <f>(D25-E25)/E25</f>
        <v>-0.51110338744879957</v>
      </c>
      <c r="G25" s="41">
        <v>388</v>
      </c>
      <c r="H25" s="39">
        <v>26</v>
      </c>
      <c r="I25" s="39">
        <f>G25/H25</f>
        <v>14.923076923076923</v>
      </c>
      <c r="J25" s="39">
        <v>5</v>
      </c>
      <c r="K25" s="39">
        <v>8</v>
      </c>
      <c r="L25" s="41">
        <v>309802.3</v>
      </c>
      <c r="M25" s="41">
        <v>43597</v>
      </c>
      <c r="N25" s="37">
        <v>44666</v>
      </c>
      <c r="O25" s="36" t="s">
        <v>45</v>
      </c>
      <c r="P25" s="33"/>
      <c r="Q25" s="54"/>
      <c r="R25" s="54"/>
      <c r="S25" s="72"/>
      <c r="T25" s="54"/>
      <c r="V25" s="55"/>
      <c r="W25" s="55"/>
      <c r="X25" s="56"/>
      <c r="Y25" s="7"/>
      <c r="Z25" s="26"/>
      <c r="AA25" s="56"/>
      <c r="AB25" s="32"/>
      <c r="AC25" s="32"/>
    </row>
    <row r="26" spans="1:29" ht="25.35" customHeight="1">
      <c r="A26" s="35">
        <v>12</v>
      </c>
      <c r="B26" s="35">
        <v>10</v>
      </c>
      <c r="C26" s="28" t="s">
        <v>536</v>
      </c>
      <c r="D26" s="41">
        <v>2011.02</v>
      </c>
      <c r="E26" s="39">
        <v>5619.54</v>
      </c>
      <c r="F26" s="45">
        <f>(D26-E26)/E26</f>
        <v>-0.64213796858817629</v>
      </c>
      <c r="G26" s="41">
        <v>309</v>
      </c>
      <c r="H26" s="39">
        <v>20</v>
      </c>
      <c r="I26" s="39">
        <f>G26/H26</f>
        <v>15.45</v>
      </c>
      <c r="J26" s="39">
        <v>5</v>
      </c>
      <c r="K26" s="39">
        <v>9</v>
      </c>
      <c r="L26" s="41">
        <v>184512</v>
      </c>
      <c r="M26" s="41">
        <v>27210</v>
      </c>
      <c r="N26" s="37">
        <v>44659</v>
      </c>
      <c r="O26" s="36" t="s">
        <v>37</v>
      </c>
      <c r="P26" s="33"/>
      <c r="Q26" s="54"/>
      <c r="R26" s="54"/>
      <c r="S26" s="72"/>
      <c r="T26" s="54"/>
      <c r="U26" s="32"/>
      <c r="V26" s="55"/>
      <c r="W26" s="55"/>
      <c r="X26" s="7"/>
      <c r="Y26" s="56"/>
      <c r="Z26" s="32"/>
      <c r="AA26" s="32"/>
      <c r="AB26" s="32"/>
      <c r="AC26" s="56"/>
    </row>
    <row r="27" spans="1:29" ht="25.35" customHeight="1">
      <c r="A27" s="35">
        <v>13</v>
      </c>
      <c r="B27" s="35">
        <v>9</v>
      </c>
      <c r="C27" s="28" t="s">
        <v>578</v>
      </c>
      <c r="D27" s="41">
        <v>1262</v>
      </c>
      <c r="E27" s="39">
        <v>6048</v>
      </c>
      <c r="F27" s="45">
        <f>(D27-E27)/E27</f>
        <v>-0.79133597883597884</v>
      </c>
      <c r="G27" s="41">
        <v>238</v>
      </c>
      <c r="H27" s="39" t="s">
        <v>36</v>
      </c>
      <c r="I27" s="39" t="s">
        <v>36</v>
      </c>
      <c r="J27" s="39">
        <v>8</v>
      </c>
      <c r="K27" s="39">
        <v>4</v>
      </c>
      <c r="L27" s="41">
        <v>40602</v>
      </c>
      <c r="M27" s="41">
        <v>8577</v>
      </c>
      <c r="N27" s="37">
        <v>44694</v>
      </c>
      <c r="O27" s="36" t="s">
        <v>65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16</v>
      </c>
      <c r="C28" s="28" t="s">
        <v>565</v>
      </c>
      <c r="D28" s="41">
        <v>1014.3</v>
      </c>
      <c r="E28" s="39">
        <v>1208.8</v>
      </c>
      <c r="F28" s="45">
        <f>(D28-E28)/E28</f>
        <v>-0.16090337524818002</v>
      </c>
      <c r="G28" s="41">
        <v>169</v>
      </c>
      <c r="H28" s="39">
        <v>7</v>
      </c>
      <c r="I28" s="39">
        <f>G28/H28</f>
        <v>24.142857142857142</v>
      </c>
      <c r="J28" s="39">
        <v>4</v>
      </c>
      <c r="K28" s="39">
        <v>6</v>
      </c>
      <c r="L28" s="41">
        <v>22361.48</v>
      </c>
      <c r="M28" s="41">
        <v>3753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56"/>
      <c r="Z28" s="32"/>
      <c r="AA28" s="32"/>
      <c r="AB28" s="32"/>
      <c r="AC28" s="56"/>
    </row>
    <row r="29" spans="1:29" ht="25.35" customHeight="1">
      <c r="A29" s="35">
        <v>15</v>
      </c>
      <c r="B29" s="59">
        <v>12</v>
      </c>
      <c r="C29" s="28" t="s">
        <v>598</v>
      </c>
      <c r="D29" s="41">
        <v>970.14</v>
      </c>
      <c r="E29" s="39">
        <v>3080.9</v>
      </c>
      <c r="F29" s="45">
        <f>(D29-E29)/E29</f>
        <v>-0.68511149339478727</v>
      </c>
      <c r="G29" s="41">
        <v>161</v>
      </c>
      <c r="H29" s="39">
        <v>24</v>
      </c>
      <c r="I29" s="39">
        <f>G29/H29</f>
        <v>6.708333333333333</v>
      </c>
      <c r="J29" s="39">
        <v>12</v>
      </c>
      <c r="K29" s="39">
        <v>2</v>
      </c>
      <c r="L29" s="41">
        <v>5627.87</v>
      </c>
      <c r="M29" s="41">
        <v>916</v>
      </c>
      <c r="N29" s="37">
        <v>44708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56"/>
      <c r="Z29" s="32"/>
    </row>
    <row r="30" spans="1:29" ht="25.35" customHeight="1">
      <c r="A30" s="35">
        <v>16</v>
      </c>
      <c r="B30" s="59" t="s">
        <v>34</v>
      </c>
      <c r="C30" s="28" t="s">
        <v>600</v>
      </c>
      <c r="D30" s="41">
        <v>357</v>
      </c>
      <c r="E30" s="39" t="s">
        <v>36</v>
      </c>
      <c r="F30" s="39" t="s">
        <v>36</v>
      </c>
      <c r="G30" s="41">
        <v>65</v>
      </c>
      <c r="H30" s="39">
        <v>10</v>
      </c>
      <c r="I30" s="39">
        <f>G30/H30</f>
        <v>6.5</v>
      </c>
      <c r="J30" s="39">
        <v>5</v>
      </c>
      <c r="K30" s="39">
        <v>1</v>
      </c>
      <c r="L30" s="41">
        <v>357</v>
      </c>
      <c r="M30" s="41">
        <v>65</v>
      </c>
      <c r="N30" s="37">
        <v>44715</v>
      </c>
      <c r="O30" s="36" t="s">
        <v>81</v>
      </c>
      <c r="P30" s="33"/>
      <c r="Q30" s="54"/>
      <c r="R30" s="54"/>
      <c r="S30" s="72"/>
      <c r="T30" s="54"/>
      <c r="V30" s="55"/>
      <c r="W30" s="55"/>
      <c r="X30" s="32"/>
      <c r="Y30" s="7"/>
      <c r="Z30" s="56"/>
      <c r="AA30" s="32"/>
      <c r="AB30" s="32"/>
      <c r="AC30" s="56"/>
    </row>
    <row r="31" spans="1:29" ht="25.35" customHeight="1">
      <c r="A31" s="35">
        <v>17</v>
      </c>
      <c r="B31" s="59">
        <v>18</v>
      </c>
      <c r="C31" s="28" t="s">
        <v>577</v>
      </c>
      <c r="D31" s="41">
        <v>319.7</v>
      </c>
      <c r="E31" s="39">
        <v>590</v>
      </c>
      <c r="F31" s="45">
        <f>(D31-E31)/E31</f>
        <v>-0.45813559322033898</v>
      </c>
      <c r="G31" s="41">
        <v>48</v>
      </c>
      <c r="H31" s="39">
        <v>3</v>
      </c>
      <c r="I31" s="39">
        <f>G31/H31</f>
        <v>16</v>
      </c>
      <c r="J31" s="39">
        <v>1</v>
      </c>
      <c r="K31" s="39">
        <v>4</v>
      </c>
      <c r="L31" s="41">
        <v>16151.77</v>
      </c>
      <c r="M31" s="41">
        <v>2742</v>
      </c>
      <c r="N31" s="37">
        <v>44694</v>
      </c>
      <c r="O31" s="36" t="s">
        <v>48</v>
      </c>
      <c r="P31" s="33"/>
      <c r="Q31" s="54"/>
      <c r="R31" s="54"/>
      <c r="S31" s="54"/>
      <c r="T31" s="54"/>
      <c r="U31" s="54"/>
      <c r="V31" s="55"/>
      <c r="W31" s="55"/>
      <c r="X31" s="56"/>
      <c r="Y31" s="32"/>
      <c r="Z31" s="56"/>
    </row>
    <row r="32" spans="1:29" ht="25.35" customHeight="1">
      <c r="A32" s="35">
        <v>18</v>
      </c>
      <c r="B32" s="59">
        <v>17</v>
      </c>
      <c r="C32" s="28" t="s">
        <v>550</v>
      </c>
      <c r="D32" s="41">
        <v>188.6</v>
      </c>
      <c r="E32" s="39">
        <v>894.7</v>
      </c>
      <c r="F32" s="45">
        <f>(D32-E32)/E32</f>
        <v>-0.78920308483290491</v>
      </c>
      <c r="G32" s="41">
        <v>32</v>
      </c>
      <c r="H32" s="39">
        <v>3</v>
      </c>
      <c r="I32" s="39">
        <f>G32/H32</f>
        <v>10.666666666666666</v>
      </c>
      <c r="J32" s="39">
        <v>2</v>
      </c>
      <c r="K32" s="39">
        <v>8</v>
      </c>
      <c r="L32" s="41">
        <v>68924</v>
      </c>
      <c r="M32" s="41">
        <v>10605</v>
      </c>
      <c r="N32" s="37">
        <v>44666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5"/>
      <c r="Y32" s="56"/>
      <c r="Z32" s="32"/>
      <c r="AA32" s="32"/>
      <c r="AB32" s="7"/>
    </row>
    <row r="33" spans="1:29" ht="25.35" customHeight="1">
      <c r="A33" s="35">
        <v>19</v>
      </c>
      <c r="B33" s="59">
        <v>20</v>
      </c>
      <c r="C33" s="28" t="s">
        <v>569</v>
      </c>
      <c r="D33" s="41">
        <v>183</v>
      </c>
      <c r="E33" s="39">
        <v>113</v>
      </c>
      <c r="F33" s="45">
        <f>(D33-E33)/E33</f>
        <v>0.61946902654867253</v>
      </c>
      <c r="G33" s="41">
        <v>38</v>
      </c>
      <c r="H33" s="39" t="s">
        <v>36</v>
      </c>
      <c r="I33" s="39" t="s">
        <v>36</v>
      </c>
      <c r="J33" s="39">
        <v>2</v>
      </c>
      <c r="K33" s="39">
        <v>5</v>
      </c>
      <c r="L33" s="41">
        <v>8663</v>
      </c>
      <c r="M33" s="41">
        <v>1480</v>
      </c>
      <c r="N33" s="37">
        <v>44687</v>
      </c>
      <c r="O33" s="36" t="s">
        <v>65</v>
      </c>
      <c r="P33" s="33"/>
      <c r="Q33" s="54"/>
      <c r="R33" s="54"/>
      <c r="S33" s="54"/>
      <c r="T33" s="54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4">
        <v>21</v>
      </c>
      <c r="C34" s="28" t="s">
        <v>66</v>
      </c>
      <c r="D34" s="41">
        <v>183</v>
      </c>
      <c r="E34" s="39">
        <v>101</v>
      </c>
      <c r="F34" s="45">
        <f>(D34-E34)/E34</f>
        <v>0.81188118811881194</v>
      </c>
      <c r="G34" s="41">
        <v>37</v>
      </c>
      <c r="H34" s="39" t="s">
        <v>36</v>
      </c>
      <c r="I34" s="39" t="s">
        <v>36</v>
      </c>
      <c r="J34" s="39">
        <v>2</v>
      </c>
      <c r="K34" s="39" t="s">
        <v>36</v>
      </c>
      <c r="L34" s="41">
        <v>17673</v>
      </c>
      <c r="M34" s="41">
        <v>2872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56"/>
      <c r="Z34" s="32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91593.27</v>
      </c>
      <c r="E35" s="34">
        <v>178073.15</v>
      </c>
      <c r="F35" s="65">
        <f>(D35-E35)/E35</f>
        <v>-0.48564244525353761</v>
      </c>
      <c r="G35" s="34">
        <f t="shared" ref="G35" si="2">SUM(G23:G34)</f>
        <v>15390</v>
      </c>
      <c r="H35" s="34"/>
      <c r="I35" s="16"/>
      <c r="J35" s="15"/>
      <c r="K35" s="17"/>
      <c r="L35" s="18"/>
      <c r="M35" s="22"/>
      <c r="N35" s="19"/>
      <c r="O35" s="46"/>
      <c r="P35" s="33"/>
      <c r="Z35" s="26"/>
      <c r="AA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2"/>
    </row>
    <row r="37" spans="1:29" ht="25.35" customHeight="1">
      <c r="A37" s="35">
        <v>21</v>
      </c>
      <c r="B37" s="35">
        <v>15</v>
      </c>
      <c r="C37" s="28" t="s">
        <v>564</v>
      </c>
      <c r="D37" s="41">
        <v>155</v>
      </c>
      <c r="E37" s="39">
        <v>1456</v>
      </c>
      <c r="F37" s="45">
        <f>(D37-E37)/E37</f>
        <v>-0.89354395604395609</v>
      </c>
      <c r="G37" s="41">
        <v>33</v>
      </c>
      <c r="H37" s="39" t="s">
        <v>36</v>
      </c>
      <c r="I37" s="39" t="s">
        <v>36</v>
      </c>
      <c r="J37" s="39">
        <v>3</v>
      </c>
      <c r="K37" s="39">
        <v>6</v>
      </c>
      <c r="L37" s="41">
        <v>39213</v>
      </c>
      <c r="M37" s="41">
        <v>8205</v>
      </c>
      <c r="N37" s="37">
        <v>44680</v>
      </c>
      <c r="O37" s="36" t="s">
        <v>65</v>
      </c>
      <c r="P37" s="33"/>
      <c r="Q37" s="54"/>
      <c r="R37" s="54"/>
      <c r="S37" s="72"/>
      <c r="T37" s="54"/>
      <c r="U37" s="32"/>
      <c r="V37" s="55"/>
      <c r="W37" s="55"/>
      <c r="X37" s="7"/>
      <c r="Y37" s="56"/>
      <c r="Z37" s="32"/>
      <c r="AA37" s="32"/>
      <c r="AB37" s="32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93</v>
      </c>
      <c r="E38" s="39" t="s">
        <v>36</v>
      </c>
      <c r="F38" s="39" t="s">
        <v>36</v>
      </c>
      <c r="G38" s="41">
        <v>37</v>
      </c>
      <c r="H38" s="39">
        <v>3</v>
      </c>
      <c r="I38" s="39">
        <f t="shared" ref="I38:I44" si="3">G38/H38</f>
        <v>12.333333333333334</v>
      </c>
      <c r="J38" s="39">
        <v>1</v>
      </c>
      <c r="K38" s="39" t="s">
        <v>36</v>
      </c>
      <c r="L38" s="41">
        <v>36113</v>
      </c>
      <c r="M38" s="41">
        <v>6989</v>
      </c>
      <c r="N38" s="37">
        <v>44589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7"/>
      <c r="Y38" s="56"/>
      <c r="Z38" s="32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227</v>
      </c>
      <c r="D39" s="41">
        <v>65</v>
      </c>
      <c r="E39" s="39" t="s">
        <v>36</v>
      </c>
      <c r="F39" s="39" t="s">
        <v>36</v>
      </c>
      <c r="G39" s="41">
        <v>26</v>
      </c>
      <c r="H39" s="39">
        <v>2</v>
      </c>
      <c r="I39" s="39">
        <f t="shared" si="3"/>
        <v>13</v>
      </c>
      <c r="J39" s="39">
        <v>1</v>
      </c>
      <c r="K39" s="39" t="s">
        <v>36</v>
      </c>
      <c r="L39" s="41">
        <v>18532.29</v>
      </c>
      <c r="M39" s="41">
        <v>3856</v>
      </c>
      <c r="N39" s="37">
        <v>44533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56"/>
      <c r="Z39" s="32"/>
      <c r="AA39" s="32"/>
      <c r="AB39" s="32"/>
      <c r="AC39" s="56"/>
    </row>
    <row r="40" spans="1:29" ht="25.35" customHeight="1">
      <c r="A40" s="35">
        <v>24</v>
      </c>
      <c r="B40" s="35">
        <v>25</v>
      </c>
      <c r="C40" s="28" t="s">
        <v>566</v>
      </c>
      <c r="D40" s="41">
        <v>45</v>
      </c>
      <c r="E40" s="39">
        <v>19</v>
      </c>
      <c r="F40" s="45">
        <f>(D40-E40)/E40</f>
        <v>1.368421052631579</v>
      </c>
      <c r="G40" s="41">
        <v>7</v>
      </c>
      <c r="H40" s="39">
        <v>1</v>
      </c>
      <c r="I40" s="39">
        <f t="shared" si="3"/>
        <v>7</v>
      </c>
      <c r="J40" s="39">
        <v>1</v>
      </c>
      <c r="K40" s="39">
        <v>6</v>
      </c>
      <c r="L40" s="41">
        <v>17466</v>
      </c>
      <c r="M40" s="41">
        <v>2703</v>
      </c>
      <c r="N40" s="37">
        <v>44680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9" t="s">
        <v>36</v>
      </c>
      <c r="C41" s="28" t="s">
        <v>435</v>
      </c>
      <c r="D41" s="41">
        <v>38</v>
      </c>
      <c r="E41" s="39" t="s">
        <v>36</v>
      </c>
      <c r="F41" s="39" t="s">
        <v>36</v>
      </c>
      <c r="G41" s="41">
        <v>15</v>
      </c>
      <c r="H41" s="39">
        <v>3</v>
      </c>
      <c r="I41" s="39">
        <f t="shared" si="3"/>
        <v>5</v>
      </c>
      <c r="J41" s="39">
        <v>1</v>
      </c>
      <c r="K41" s="39" t="s">
        <v>36</v>
      </c>
      <c r="L41" s="41">
        <v>6544.44</v>
      </c>
      <c r="M41" s="41">
        <v>1646</v>
      </c>
      <c r="N41" s="37">
        <v>44386</v>
      </c>
      <c r="O41" s="36" t="s">
        <v>48</v>
      </c>
      <c r="P41" s="33"/>
      <c r="Q41" s="54"/>
      <c r="R41" s="54"/>
      <c r="S41" s="54"/>
      <c r="T41" s="54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9" t="s">
        <v>36</v>
      </c>
      <c r="C42" s="28" t="s">
        <v>381</v>
      </c>
      <c r="D42" s="41">
        <v>28</v>
      </c>
      <c r="E42" s="39" t="s">
        <v>36</v>
      </c>
      <c r="F42" s="39" t="s">
        <v>36</v>
      </c>
      <c r="G42" s="41">
        <v>11</v>
      </c>
      <c r="H42" s="39">
        <v>2</v>
      </c>
      <c r="I42" s="39">
        <f t="shared" si="3"/>
        <v>5.5</v>
      </c>
      <c r="J42" s="39">
        <v>1</v>
      </c>
      <c r="K42" s="39" t="s">
        <v>36</v>
      </c>
      <c r="L42" s="41">
        <v>26320.54</v>
      </c>
      <c r="M42" s="41">
        <v>6245</v>
      </c>
      <c r="N42" s="37">
        <v>44414</v>
      </c>
      <c r="O42" s="36" t="s">
        <v>48</v>
      </c>
      <c r="P42" s="33"/>
      <c r="Q42" s="54"/>
      <c r="R42" s="54"/>
      <c r="S42" s="72"/>
      <c r="T42" s="54"/>
      <c r="V42" s="55"/>
      <c r="W42" s="55"/>
      <c r="X42" s="55"/>
      <c r="Y42" s="56"/>
      <c r="Z42" s="56"/>
      <c r="AA42" s="7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551</v>
      </c>
      <c r="D43" s="41">
        <v>28</v>
      </c>
      <c r="E43" s="39" t="s">
        <v>36</v>
      </c>
      <c r="F43" s="39" t="s">
        <v>36</v>
      </c>
      <c r="G43" s="41">
        <v>4</v>
      </c>
      <c r="H43" s="39">
        <v>1</v>
      </c>
      <c r="I43" s="39">
        <f t="shared" si="3"/>
        <v>4</v>
      </c>
      <c r="J43" s="39">
        <v>1</v>
      </c>
      <c r="K43" s="39" t="s">
        <v>36</v>
      </c>
      <c r="L43" s="41">
        <v>30855.07</v>
      </c>
      <c r="M43" s="41">
        <v>4756</v>
      </c>
      <c r="N43" s="37">
        <v>44673</v>
      </c>
      <c r="O43" s="36" t="s">
        <v>48</v>
      </c>
      <c r="P43" s="33"/>
      <c r="Q43" s="54"/>
      <c r="R43" s="54"/>
      <c r="S43" s="72"/>
      <c r="T43" s="54"/>
      <c r="U43" s="32"/>
      <c r="V43" s="55"/>
      <c r="W43" s="7"/>
      <c r="X43" s="7"/>
      <c r="Y43" s="56"/>
      <c r="Z43" s="32"/>
      <c r="AA43" s="32"/>
      <c r="AB43" s="32"/>
      <c r="AC43" s="56"/>
    </row>
    <row r="44" spans="1:29" ht="25.35" customHeight="1">
      <c r="A44" s="35">
        <v>28</v>
      </c>
      <c r="B44" s="35">
        <v>24</v>
      </c>
      <c r="C44" s="28" t="s">
        <v>579</v>
      </c>
      <c r="D44" s="41">
        <v>5</v>
      </c>
      <c r="E44" s="39">
        <v>49</v>
      </c>
      <c r="F44" s="45">
        <f>(D44-E44)/E44</f>
        <v>-0.89795918367346939</v>
      </c>
      <c r="G44" s="41">
        <v>3</v>
      </c>
      <c r="H44" s="39">
        <v>1</v>
      </c>
      <c r="I44" s="39">
        <f t="shared" si="3"/>
        <v>3</v>
      </c>
      <c r="J44" s="39">
        <v>1</v>
      </c>
      <c r="K44" s="39">
        <v>4</v>
      </c>
      <c r="L44" s="41">
        <v>1450.2099999999998</v>
      </c>
      <c r="M44" s="41">
        <v>272</v>
      </c>
      <c r="N44" s="37">
        <v>44694</v>
      </c>
      <c r="O44" s="36" t="s">
        <v>585</v>
      </c>
      <c r="P44" s="33"/>
      <c r="Q44" s="54"/>
      <c r="R44" s="54"/>
      <c r="S44" s="54"/>
      <c r="T44" s="54"/>
      <c r="W44" s="56"/>
      <c r="X44" s="56"/>
      <c r="Y44" s="56"/>
      <c r="Z44" s="7"/>
      <c r="AA44" s="55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92050.27</v>
      </c>
      <c r="E45" s="34">
        <v>178400.15</v>
      </c>
      <c r="F45" s="65">
        <f>(D45-E45)/E45</f>
        <v>-0.4840235840608878</v>
      </c>
      <c r="G45" s="34">
        <f t="shared" ref="G45" si="4">SUM(G35:G44)</f>
        <v>15526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sheetPr codeName="Sheet34"/>
  <dimension ref="A1:AC73"/>
  <sheetViews>
    <sheetView topLeftCell="A4" zoomScale="60" zoomScaleNormal="60" workbookViewId="0">
      <selection activeCell="S6" sqref="S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44140625" style="1" customWidth="1"/>
    <col min="17" max="17" width="3.44140625" style="1" customWidth="1"/>
    <col min="18" max="18" width="4.5546875" style="1" customWidth="1"/>
    <col min="19" max="19" width="16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109375" style="1" customWidth="1"/>
    <col min="25" max="25" width="13.6640625" style="1" bestFit="1" customWidth="1"/>
    <col min="26" max="26" width="12.5546875" style="1" bestFit="1" customWidth="1"/>
    <col min="27" max="27" width="10.88671875" style="1" bestFit="1" customWidth="1"/>
    <col min="28" max="28" width="11" style="1" customWidth="1"/>
    <col min="29" max="29" width="14.88671875" style="1" customWidth="1"/>
    <col min="30" max="16384" width="8.88671875" style="1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592</v>
      </c>
      <c r="E6" s="4" t="s">
        <v>588</v>
      </c>
      <c r="F6" s="156"/>
      <c r="G6" s="4" t="s">
        <v>592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Y9" s="32"/>
      <c r="AB9" s="32"/>
      <c r="AC9" s="33"/>
    </row>
    <row r="10" spans="1:29">
      <c r="A10" s="159"/>
      <c r="B10" s="159"/>
      <c r="C10" s="156"/>
      <c r="D10" s="75" t="s">
        <v>593</v>
      </c>
      <c r="E10" s="75" t="s">
        <v>589</v>
      </c>
      <c r="F10" s="156"/>
      <c r="G10" s="75" t="s">
        <v>593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AB10" s="32"/>
      <c r="AC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7"/>
      <c r="Y11" s="32"/>
      <c r="Z11" s="26"/>
      <c r="AA11" s="7"/>
      <c r="AB11" s="32"/>
      <c r="AC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7"/>
      <c r="Y12" s="55"/>
      <c r="Z12" s="26"/>
      <c r="AA12" s="7"/>
      <c r="AB12" s="32"/>
      <c r="AC12" s="56"/>
    </row>
    <row r="13" spans="1:29" ht="25.35" customHeight="1">
      <c r="A13" s="35">
        <v>1</v>
      </c>
      <c r="B13" s="35" t="s">
        <v>34</v>
      </c>
      <c r="C13" s="28" t="s">
        <v>597</v>
      </c>
      <c r="D13" s="41">
        <v>65318.48</v>
      </c>
      <c r="E13" s="39" t="s">
        <v>36</v>
      </c>
      <c r="F13" s="39" t="s">
        <v>36</v>
      </c>
      <c r="G13" s="41">
        <v>8450</v>
      </c>
      <c r="H13" s="39">
        <v>167</v>
      </c>
      <c r="I13" s="39">
        <f>G13/H13</f>
        <v>50.598802395209582</v>
      </c>
      <c r="J13" s="39">
        <v>19</v>
      </c>
      <c r="K13" s="39">
        <v>1</v>
      </c>
      <c r="L13" s="41">
        <v>73908</v>
      </c>
      <c r="M13" s="41">
        <v>9611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32"/>
      <c r="AB13" s="7"/>
      <c r="AC13" s="33"/>
    </row>
    <row r="14" spans="1:29" ht="25.35" customHeight="1">
      <c r="A14" s="35">
        <v>2</v>
      </c>
      <c r="B14" s="35">
        <v>1</v>
      </c>
      <c r="C14" s="28" t="s">
        <v>571</v>
      </c>
      <c r="D14" s="41">
        <v>21817.13</v>
      </c>
      <c r="E14" s="39">
        <v>38769.56</v>
      </c>
      <c r="F14" s="45">
        <f>(D14-E14)/E14</f>
        <v>-0.43726134627269431</v>
      </c>
      <c r="G14" s="41">
        <v>3130</v>
      </c>
      <c r="H14" s="39">
        <v>101</v>
      </c>
      <c r="I14" s="39">
        <f>G14/H14</f>
        <v>30.990099009900991</v>
      </c>
      <c r="J14" s="39">
        <v>18</v>
      </c>
      <c r="K14" s="39">
        <v>4</v>
      </c>
      <c r="L14" s="41">
        <v>365847</v>
      </c>
      <c r="M14" s="41">
        <v>50395</v>
      </c>
      <c r="N14" s="37">
        <v>44687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35</v>
      </c>
      <c r="D15" s="41">
        <v>15141.1</v>
      </c>
      <c r="E15" s="39">
        <v>14993.19</v>
      </c>
      <c r="F15" s="45">
        <f>(D15-E15)/E15</f>
        <v>9.8651454426976412E-3</v>
      </c>
      <c r="G15" s="41">
        <v>2776</v>
      </c>
      <c r="H15" s="39">
        <v>73</v>
      </c>
      <c r="I15" s="39">
        <f>G15/H15</f>
        <v>38.027397260273972</v>
      </c>
      <c r="J15" s="39">
        <v>10</v>
      </c>
      <c r="K15" s="39">
        <v>9</v>
      </c>
      <c r="L15" s="41">
        <v>374778</v>
      </c>
      <c r="M15" s="41">
        <v>72493</v>
      </c>
      <c r="N15" s="37">
        <v>44652</v>
      </c>
      <c r="O15" s="36" t="s">
        <v>37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35" t="s">
        <v>34</v>
      </c>
      <c r="C16" s="28" t="s">
        <v>596</v>
      </c>
      <c r="D16" s="41">
        <v>13511.4</v>
      </c>
      <c r="E16" s="39" t="s">
        <v>36</v>
      </c>
      <c r="F16" s="39" t="s">
        <v>36</v>
      </c>
      <c r="G16" s="41">
        <v>2681</v>
      </c>
      <c r="H16" s="39">
        <v>114</v>
      </c>
      <c r="I16" s="39">
        <f>G16/H16</f>
        <v>23.517543859649123</v>
      </c>
      <c r="J16" s="39">
        <v>19</v>
      </c>
      <c r="K16" s="39">
        <v>1</v>
      </c>
      <c r="L16" s="41">
        <v>13511.4</v>
      </c>
      <c r="M16" s="41">
        <v>2681</v>
      </c>
      <c r="N16" s="37">
        <v>44708</v>
      </c>
      <c r="O16" s="36" t="s">
        <v>68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35">
        <v>5</v>
      </c>
      <c r="C17" s="28" t="s">
        <v>552</v>
      </c>
      <c r="D17" s="41">
        <v>10559</v>
      </c>
      <c r="E17" s="39">
        <v>9947</v>
      </c>
      <c r="F17" s="45">
        <f t="shared" ref="F17:F23" si="0">(D17-E17)/E17</f>
        <v>6.152608826781944E-2</v>
      </c>
      <c r="G17" s="41">
        <v>1446</v>
      </c>
      <c r="H17" s="39" t="s">
        <v>36</v>
      </c>
      <c r="I17" s="39" t="s">
        <v>36</v>
      </c>
      <c r="J17" s="39">
        <v>9</v>
      </c>
      <c r="K17" s="39">
        <v>6</v>
      </c>
      <c r="L17" s="41">
        <v>104453</v>
      </c>
      <c r="M17" s="41">
        <v>15525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35">
        <v>3</v>
      </c>
      <c r="C18" s="28" t="s">
        <v>586</v>
      </c>
      <c r="D18" s="41">
        <v>7997</v>
      </c>
      <c r="E18" s="39">
        <v>13787</v>
      </c>
      <c r="F18" s="45">
        <f t="shared" si="0"/>
        <v>-0.4199608326684558</v>
      </c>
      <c r="G18" s="41">
        <v>1163</v>
      </c>
      <c r="H18" s="39" t="s">
        <v>36</v>
      </c>
      <c r="I18" s="39" t="s">
        <v>36</v>
      </c>
      <c r="J18" s="39">
        <v>13</v>
      </c>
      <c r="K18" s="39">
        <v>2</v>
      </c>
      <c r="L18" s="41">
        <v>30499</v>
      </c>
      <c r="M18" s="41">
        <v>5291</v>
      </c>
      <c r="N18" s="37">
        <v>44701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35">
        <v>6</v>
      </c>
      <c r="C19" s="28" t="s">
        <v>42</v>
      </c>
      <c r="D19" s="41">
        <v>7798.73</v>
      </c>
      <c r="E19" s="39">
        <v>7390.97</v>
      </c>
      <c r="F19" s="45">
        <f t="shared" si="0"/>
        <v>5.5170025044073957E-2</v>
      </c>
      <c r="G19" s="41">
        <v>1528</v>
      </c>
      <c r="H19" s="39">
        <v>28</v>
      </c>
      <c r="I19" s="39">
        <f>G19/H19</f>
        <v>54.571428571428569</v>
      </c>
      <c r="J19" s="39">
        <v>6</v>
      </c>
      <c r="K19" s="39">
        <v>11</v>
      </c>
      <c r="L19" s="41">
        <v>181138</v>
      </c>
      <c r="M19" s="41">
        <v>36175</v>
      </c>
      <c r="N19" s="37">
        <v>44638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35">
        <v>7</v>
      </c>
      <c r="C20" s="28" t="s">
        <v>40</v>
      </c>
      <c r="D20" s="41">
        <v>6681.23</v>
      </c>
      <c r="E20" s="39">
        <v>6832.49</v>
      </c>
      <c r="F20" s="45">
        <f t="shared" si="0"/>
        <v>-2.2138341951470141E-2</v>
      </c>
      <c r="G20" s="41">
        <v>1265</v>
      </c>
      <c r="H20" s="39">
        <v>34</v>
      </c>
      <c r="I20" s="39">
        <f>G20/H20</f>
        <v>37.205882352941174</v>
      </c>
      <c r="J20" s="39">
        <v>7</v>
      </c>
      <c r="K20" s="39">
        <v>12</v>
      </c>
      <c r="L20" s="41">
        <v>270362</v>
      </c>
      <c r="M20" s="41">
        <v>54078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59">
        <v>4</v>
      </c>
      <c r="C21" s="28" t="s">
        <v>578</v>
      </c>
      <c r="D21" s="41">
        <v>6048</v>
      </c>
      <c r="E21" s="39">
        <v>10671</v>
      </c>
      <c r="F21" s="45">
        <f t="shared" si="0"/>
        <v>-0.43323025021085182</v>
      </c>
      <c r="G21" s="41">
        <v>1165</v>
      </c>
      <c r="H21" s="39" t="s">
        <v>36</v>
      </c>
      <c r="I21" s="39" t="s">
        <v>36</v>
      </c>
      <c r="J21" s="39">
        <v>11</v>
      </c>
      <c r="K21" s="39">
        <v>3</v>
      </c>
      <c r="L21" s="41">
        <v>37645</v>
      </c>
      <c r="M21" s="41">
        <v>7937</v>
      </c>
      <c r="N21" s="37">
        <v>44694</v>
      </c>
      <c r="O21" s="36" t="s">
        <v>65</v>
      </c>
      <c r="P21" s="33"/>
      <c r="Q21" s="54"/>
      <c r="R21" s="54"/>
      <c r="S21" s="72"/>
      <c r="T21" s="54"/>
      <c r="V21" s="55"/>
      <c r="W21" s="55"/>
      <c r="X21" s="56"/>
      <c r="Y21" s="26"/>
      <c r="Z21" s="7"/>
      <c r="AA21" s="32"/>
      <c r="AB21" s="56"/>
      <c r="AC21" s="32"/>
    </row>
    <row r="22" spans="1:29" ht="25.35" customHeight="1">
      <c r="A22" s="35">
        <v>10</v>
      </c>
      <c r="B22" s="35">
        <v>9</v>
      </c>
      <c r="C22" s="28" t="s">
        <v>536</v>
      </c>
      <c r="D22" s="41">
        <v>5619.54</v>
      </c>
      <c r="E22" s="39">
        <v>6288.69</v>
      </c>
      <c r="F22" s="45">
        <f t="shared" si="0"/>
        <v>-0.10640530857778006</v>
      </c>
      <c r="G22" s="41">
        <v>810</v>
      </c>
      <c r="H22" s="39">
        <v>22</v>
      </c>
      <c r="I22" s="39">
        <f>G22/H22</f>
        <v>36.81818181818182</v>
      </c>
      <c r="J22" s="39">
        <v>5</v>
      </c>
      <c r="K22" s="39">
        <v>8</v>
      </c>
      <c r="L22" s="41">
        <v>179144</v>
      </c>
      <c r="M22" s="41">
        <v>26284</v>
      </c>
      <c r="N22" s="37">
        <v>44659</v>
      </c>
      <c r="O22" s="36" t="s">
        <v>37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160491.61000000002</v>
      </c>
      <c r="E23" s="34">
        <v>120128.56000000001</v>
      </c>
      <c r="F23" s="65">
        <f t="shared" si="0"/>
        <v>0.33599878330348754</v>
      </c>
      <c r="G23" s="34">
        <f t="shared" ref="G23" si="1">SUM(G13:G22)</f>
        <v>24414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B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2"/>
    </row>
    <row r="25" spans="1:29" ht="25.35" customHeight="1">
      <c r="A25" s="35">
        <v>11</v>
      </c>
      <c r="B25" s="35">
        <v>8</v>
      </c>
      <c r="C25" s="28" t="s">
        <v>548</v>
      </c>
      <c r="D25" s="41">
        <v>5351.52</v>
      </c>
      <c r="E25" s="39">
        <v>6554.66</v>
      </c>
      <c r="F25" s="45">
        <f>(D25-E25)/E25</f>
        <v>-0.18355490597529078</v>
      </c>
      <c r="G25" s="41">
        <v>797</v>
      </c>
      <c r="H25" s="39">
        <v>29</v>
      </c>
      <c r="I25" s="39">
        <f>G25/H25</f>
        <v>27.482758620689655</v>
      </c>
      <c r="J25" s="39">
        <v>6</v>
      </c>
      <c r="K25" s="39">
        <v>7</v>
      </c>
      <c r="L25" s="41">
        <v>304711.77</v>
      </c>
      <c r="M25" s="41">
        <v>42762</v>
      </c>
      <c r="N25" s="37">
        <v>44666</v>
      </c>
      <c r="O25" s="36" t="s">
        <v>45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35" t="s">
        <v>34</v>
      </c>
      <c r="C26" s="28" t="s">
        <v>598</v>
      </c>
      <c r="D26" s="41">
        <v>3080.9</v>
      </c>
      <c r="E26" s="39" t="s">
        <v>36</v>
      </c>
      <c r="F26" s="39" t="s">
        <v>36</v>
      </c>
      <c r="G26" s="41">
        <v>471</v>
      </c>
      <c r="H26" s="39">
        <v>33</v>
      </c>
      <c r="I26" s="39">
        <f>G26/H26</f>
        <v>14.272727272727273</v>
      </c>
      <c r="J26" s="39">
        <v>14</v>
      </c>
      <c r="K26" s="39">
        <v>1</v>
      </c>
      <c r="L26" s="41">
        <v>3080.9</v>
      </c>
      <c r="M26" s="41">
        <v>471</v>
      </c>
      <c r="N26" s="37">
        <v>44708</v>
      </c>
      <c r="O26" s="36" t="s">
        <v>91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35">
        <v>12</v>
      </c>
      <c r="C27" s="28" t="s">
        <v>537</v>
      </c>
      <c r="D27" s="41">
        <v>2656.72</v>
      </c>
      <c r="E27" s="39">
        <v>3133.87</v>
      </c>
      <c r="F27" s="45">
        <f>(D27-E27)/E27</f>
        <v>-0.15225583703216794</v>
      </c>
      <c r="G27" s="41">
        <v>518</v>
      </c>
      <c r="H27" s="39">
        <v>27</v>
      </c>
      <c r="I27" s="39">
        <f>G27/H27</f>
        <v>19.185185185185187</v>
      </c>
      <c r="J27" s="39">
        <v>9</v>
      </c>
      <c r="K27" s="39">
        <v>8</v>
      </c>
      <c r="L27" s="41">
        <v>142603.44</v>
      </c>
      <c r="M27" s="41">
        <v>33849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42" t="s">
        <v>36</v>
      </c>
      <c r="C28" s="28" t="s">
        <v>580</v>
      </c>
      <c r="D28" s="41">
        <v>1980</v>
      </c>
      <c r="E28" s="39" t="s">
        <v>36</v>
      </c>
      <c r="F28" s="39" t="s">
        <v>36</v>
      </c>
      <c r="G28" s="41">
        <v>407</v>
      </c>
      <c r="H28" s="39">
        <v>4</v>
      </c>
      <c r="I28" s="39">
        <f>G28/H28</f>
        <v>101.75</v>
      </c>
      <c r="J28" s="39">
        <v>2</v>
      </c>
      <c r="K28" s="39">
        <v>3</v>
      </c>
      <c r="L28" s="41">
        <v>4093</v>
      </c>
      <c r="M28" s="41">
        <v>907</v>
      </c>
      <c r="N28" s="37">
        <v>44694</v>
      </c>
      <c r="O28" s="36" t="s">
        <v>81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35">
        <v>10</v>
      </c>
      <c r="C29" s="28" t="s">
        <v>564</v>
      </c>
      <c r="D29" s="41">
        <v>1456</v>
      </c>
      <c r="E29" s="39">
        <v>4894</v>
      </c>
      <c r="F29" s="45">
        <f t="shared" ref="F29:F35" si="2">(D29-E29)/E29</f>
        <v>-0.70249284838577852</v>
      </c>
      <c r="G29" s="41">
        <v>281</v>
      </c>
      <c r="H29" s="39" t="s">
        <v>36</v>
      </c>
      <c r="I29" s="39" t="s">
        <v>36</v>
      </c>
      <c r="J29" s="39">
        <v>5</v>
      </c>
      <c r="K29" s="39">
        <v>5</v>
      </c>
      <c r="L29" s="41">
        <v>38585</v>
      </c>
      <c r="M29" s="41">
        <v>8059</v>
      </c>
      <c r="N29" s="37">
        <v>44680</v>
      </c>
      <c r="O29" s="36" t="s">
        <v>65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56"/>
      <c r="AA29" s="32"/>
      <c r="AB29" s="32"/>
      <c r="AC29" s="56"/>
    </row>
    <row r="30" spans="1:29" ht="25.35" customHeight="1">
      <c r="A30" s="35">
        <v>16</v>
      </c>
      <c r="B30" s="35">
        <v>14</v>
      </c>
      <c r="C30" s="28" t="s">
        <v>565</v>
      </c>
      <c r="D30" s="41">
        <v>1208.8</v>
      </c>
      <c r="E30" s="39">
        <v>1575</v>
      </c>
      <c r="F30" s="45">
        <f t="shared" si="2"/>
        <v>-0.23250793650793652</v>
      </c>
      <c r="G30" s="41">
        <v>182</v>
      </c>
      <c r="H30" s="39">
        <v>5</v>
      </c>
      <c r="I30" s="39">
        <f>G30/H30</f>
        <v>36.4</v>
      </c>
      <c r="J30" s="39">
        <v>3</v>
      </c>
      <c r="K30" s="39">
        <v>5</v>
      </c>
      <c r="L30" s="41">
        <v>20385.18</v>
      </c>
      <c r="M30" s="41">
        <v>3431</v>
      </c>
      <c r="N30" s="37">
        <v>44680</v>
      </c>
      <c r="O30" s="36" t="s">
        <v>68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56"/>
      <c r="AA30" s="32"/>
      <c r="AB30" s="32"/>
      <c r="AC30" s="56"/>
    </row>
    <row r="31" spans="1:29" ht="25.35" customHeight="1">
      <c r="A31" s="35">
        <v>17</v>
      </c>
      <c r="B31" s="35">
        <v>16</v>
      </c>
      <c r="C31" s="28" t="s">
        <v>550</v>
      </c>
      <c r="D31" s="41">
        <v>894.7</v>
      </c>
      <c r="E31" s="39">
        <v>1066.9000000000001</v>
      </c>
      <c r="F31" s="45">
        <f t="shared" si="2"/>
        <v>-0.16140219327022218</v>
      </c>
      <c r="G31" s="41">
        <v>120</v>
      </c>
      <c r="H31" s="39">
        <v>6</v>
      </c>
      <c r="I31" s="39">
        <f>G31/H31</f>
        <v>20</v>
      </c>
      <c r="J31" s="39">
        <v>1</v>
      </c>
      <c r="K31" s="39">
        <v>7</v>
      </c>
      <c r="L31" s="41">
        <v>68069</v>
      </c>
      <c r="M31" s="41">
        <v>10449</v>
      </c>
      <c r="N31" s="37">
        <v>44666</v>
      </c>
      <c r="O31" s="36" t="s">
        <v>43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35">
        <v>11</v>
      </c>
      <c r="C32" s="28" t="s">
        <v>577</v>
      </c>
      <c r="D32" s="41">
        <v>590</v>
      </c>
      <c r="E32" s="39">
        <v>3686.99</v>
      </c>
      <c r="F32" s="45">
        <f t="shared" si="2"/>
        <v>-0.83997786812548991</v>
      </c>
      <c r="G32" s="41">
        <v>93</v>
      </c>
      <c r="H32" s="39">
        <v>6</v>
      </c>
      <c r="I32" s="39">
        <f>G32/H32</f>
        <v>15.5</v>
      </c>
      <c r="J32" s="39">
        <v>4</v>
      </c>
      <c r="K32" s="39">
        <v>3</v>
      </c>
      <c r="L32" s="41">
        <v>15370.84</v>
      </c>
      <c r="M32" s="41">
        <v>2621</v>
      </c>
      <c r="N32" s="37">
        <v>44694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32"/>
      <c r="AC32" s="56"/>
    </row>
    <row r="33" spans="1:29" ht="25.35" customHeight="1">
      <c r="A33" s="35">
        <v>19</v>
      </c>
      <c r="B33" s="59">
        <v>15</v>
      </c>
      <c r="C33" s="28" t="s">
        <v>553</v>
      </c>
      <c r="D33" s="41">
        <v>249.9</v>
      </c>
      <c r="E33" s="41">
        <v>1080.06</v>
      </c>
      <c r="F33" s="45">
        <f t="shared" si="2"/>
        <v>-0.76862396533525912</v>
      </c>
      <c r="G33" s="41">
        <v>47</v>
      </c>
      <c r="H33" s="39">
        <v>5</v>
      </c>
      <c r="I33" s="39">
        <f>G33/H33</f>
        <v>9.4</v>
      </c>
      <c r="J33" s="39">
        <v>2</v>
      </c>
      <c r="K33" s="39">
        <v>6</v>
      </c>
      <c r="L33" s="41">
        <v>34385.93</v>
      </c>
      <c r="M33" s="41">
        <v>7301</v>
      </c>
      <c r="N33" s="37">
        <v>44673</v>
      </c>
      <c r="O33" s="36" t="s">
        <v>129</v>
      </c>
      <c r="P33" s="33"/>
      <c r="Q33" s="54"/>
      <c r="R33" s="54"/>
      <c r="S33" s="72"/>
      <c r="T33" s="56"/>
      <c r="U33" s="32"/>
      <c r="V33" s="55"/>
      <c r="W33" s="55"/>
      <c r="X33" s="7"/>
      <c r="Y33" s="32"/>
      <c r="Z33" s="32"/>
      <c r="AA33" s="56"/>
      <c r="AB33" s="56"/>
      <c r="AC33" s="32"/>
    </row>
    <row r="34" spans="1:29" ht="25.35" customHeight="1">
      <c r="A34" s="35">
        <v>20</v>
      </c>
      <c r="B34" s="59">
        <v>21</v>
      </c>
      <c r="C34" s="28" t="s">
        <v>569</v>
      </c>
      <c r="D34" s="41">
        <v>113</v>
      </c>
      <c r="E34" s="39">
        <v>89</v>
      </c>
      <c r="F34" s="45">
        <f t="shared" si="2"/>
        <v>0.2696629213483146</v>
      </c>
      <c r="G34" s="41">
        <v>21</v>
      </c>
      <c r="H34" s="39" t="s">
        <v>36</v>
      </c>
      <c r="I34" s="39" t="s">
        <v>36</v>
      </c>
      <c r="J34" s="39">
        <v>1</v>
      </c>
      <c r="K34" s="39">
        <v>4</v>
      </c>
      <c r="L34" s="41">
        <v>8423</v>
      </c>
      <c r="M34" s="41">
        <v>1430</v>
      </c>
      <c r="N34" s="37">
        <v>44687</v>
      </c>
      <c r="O34" s="36" t="s">
        <v>65</v>
      </c>
      <c r="P34" s="33"/>
      <c r="Q34" s="54"/>
      <c r="R34" s="54"/>
      <c r="S34" s="54"/>
      <c r="T34" s="54"/>
      <c r="V34" s="55"/>
      <c r="W34" s="55"/>
      <c r="X34" s="56"/>
      <c r="Y34" s="7"/>
      <c r="Z34" s="55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178073.15</v>
      </c>
      <c r="E35" s="34">
        <v>133269.47000000003</v>
      </c>
      <c r="F35" s="65">
        <f t="shared" si="2"/>
        <v>0.33618862594711268</v>
      </c>
      <c r="G35" s="34">
        <f t="shared" ref="G35" si="3">SUM(G23:G34)</f>
        <v>27351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B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2"/>
    </row>
    <row r="37" spans="1:29" ht="25.35" customHeight="1">
      <c r="A37" s="35">
        <v>21</v>
      </c>
      <c r="B37" s="66">
        <v>20</v>
      </c>
      <c r="C37" s="28" t="s">
        <v>66</v>
      </c>
      <c r="D37" s="41">
        <v>101</v>
      </c>
      <c r="E37" s="39">
        <v>112</v>
      </c>
      <c r="F37" s="45">
        <f>(D37-E37)/E37</f>
        <v>-9.8214285714285712E-2</v>
      </c>
      <c r="G37" s="41">
        <v>16</v>
      </c>
      <c r="H37" s="39" t="s">
        <v>36</v>
      </c>
      <c r="I37" s="39" t="s">
        <v>36</v>
      </c>
      <c r="J37" s="39">
        <v>1</v>
      </c>
      <c r="K37" s="39" t="s">
        <v>36</v>
      </c>
      <c r="L37" s="41">
        <v>17490</v>
      </c>
      <c r="M37" s="41">
        <v>2835</v>
      </c>
      <c r="N37" s="37">
        <v>44603</v>
      </c>
      <c r="O37" s="36" t="s">
        <v>65</v>
      </c>
      <c r="P37" s="33"/>
      <c r="Q37" s="54"/>
      <c r="R37" s="54"/>
      <c r="S37" s="72"/>
      <c r="T37" s="54"/>
      <c r="V37" s="55"/>
      <c r="W37" s="55"/>
      <c r="X37" s="55"/>
      <c r="Y37" s="56"/>
      <c r="Z37" s="56"/>
      <c r="AA37" s="32"/>
      <c r="AB37" s="7"/>
      <c r="AC37" s="32"/>
    </row>
    <row r="38" spans="1:29" ht="25.35" customHeight="1">
      <c r="A38" s="35">
        <v>22</v>
      </c>
      <c r="B38" s="42" t="s">
        <v>36</v>
      </c>
      <c r="C38" s="28" t="s">
        <v>554</v>
      </c>
      <c r="D38" s="41">
        <v>97</v>
      </c>
      <c r="E38" s="39" t="s">
        <v>36</v>
      </c>
      <c r="F38" s="39" t="s">
        <v>36</v>
      </c>
      <c r="G38" s="41">
        <v>17</v>
      </c>
      <c r="H38" s="39">
        <v>2</v>
      </c>
      <c r="I38" s="39">
        <f>G38/H38</f>
        <v>8.5</v>
      </c>
      <c r="J38" s="39">
        <v>2</v>
      </c>
      <c r="K38" s="39" t="s">
        <v>36</v>
      </c>
      <c r="L38" s="41">
        <v>11130</v>
      </c>
      <c r="M38" s="41">
        <v>2146</v>
      </c>
      <c r="N38" s="37">
        <v>44673</v>
      </c>
      <c r="O38" s="36" t="s">
        <v>81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94</v>
      </c>
      <c r="D39" s="41">
        <v>61</v>
      </c>
      <c r="E39" s="39" t="s">
        <v>36</v>
      </c>
      <c r="F39" s="39" t="s">
        <v>36</v>
      </c>
      <c r="G39" s="41">
        <v>18</v>
      </c>
      <c r="H39" s="39">
        <v>1</v>
      </c>
      <c r="I39" s="39">
        <f>G39/H39</f>
        <v>18</v>
      </c>
      <c r="J39" s="39">
        <v>1</v>
      </c>
      <c r="K39" s="39" t="s">
        <v>36</v>
      </c>
      <c r="L39" s="41">
        <v>9605</v>
      </c>
      <c r="M39" s="41">
        <v>1745</v>
      </c>
      <c r="N39" s="37">
        <v>44617</v>
      </c>
      <c r="O39" s="36" t="s">
        <v>43</v>
      </c>
      <c r="P39" s="33"/>
      <c r="Q39" s="54"/>
      <c r="R39" s="54"/>
      <c r="S39" s="72"/>
      <c r="T39" s="54"/>
      <c r="U39" s="55"/>
      <c r="V39" s="55"/>
      <c r="W39" s="55"/>
      <c r="X39" s="7"/>
      <c r="Y39" s="32"/>
      <c r="Z39" s="56"/>
      <c r="AA39" s="32"/>
      <c r="AB39" s="32"/>
      <c r="AC39" s="56"/>
    </row>
    <row r="40" spans="1:29" ht="25.35" customHeight="1">
      <c r="A40" s="35">
        <v>24</v>
      </c>
      <c r="B40" s="35">
        <v>23</v>
      </c>
      <c r="C40" s="28" t="s">
        <v>579</v>
      </c>
      <c r="D40" s="41">
        <v>49</v>
      </c>
      <c r="E40" s="39">
        <v>43.11</v>
      </c>
      <c r="F40" s="45">
        <f>(D40-E40)/E40</f>
        <v>0.13662723266063559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3</v>
      </c>
      <c r="L40" s="41">
        <v>1429.2099999999998</v>
      </c>
      <c r="M40" s="41">
        <v>269</v>
      </c>
      <c r="N40" s="37">
        <v>44694</v>
      </c>
      <c r="O40" s="36" t="s">
        <v>585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56"/>
      <c r="AA40" s="32"/>
      <c r="AB40" s="32"/>
      <c r="AC40" s="56"/>
    </row>
    <row r="41" spans="1:29" ht="25.35" customHeight="1">
      <c r="A41" s="35">
        <v>25</v>
      </c>
      <c r="B41" s="35">
        <v>17</v>
      </c>
      <c r="C41" s="28" t="s">
        <v>566</v>
      </c>
      <c r="D41" s="41">
        <v>19</v>
      </c>
      <c r="E41" s="39">
        <v>371</v>
      </c>
      <c r="F41" s="45">
        <f>(D41-E41)/E41</f>
        <v>-0.94878706199460916</v>
      </c>
      <c r="G41" s="41">
        <v>3</v>
      </c>
      <c r="H41" s="39">
        <v>1</v>
      </c>
      <c r="I41" s="39">
        <f>G41/H41</f>
        <v>3</v>
      </c>
      <c r="J41" s="39">
        <v>1</v>
      </c>
      <c r="K41" s="39">
        <v>5</v>
      </c>
      <c r="L41" s="41">
        <v>17329</v>
      </c>
      <c r="M41" s="41">
        <v>2678</v>
      </c>
      <c r="N41" s="37">
        <v>44680</v>
      </c>
      <c r="O41" s="36" t="s">
        <v>43</v>
      </c>
      <c r="P41" s="33"/>
      <c r="Q41" s="54"/>
      <c r="R41" s="54"/>
      <c r="S41" s="54"/>
      <c r="T41" s="54"/>
      <c r="W41" s="56"/>
      <c r="X41" s="56"/>
      <c r="Y41" s="7"/>
      <c r="Z41" s="56"/>
      <c r="AA41" s="32"/>
      <c r="AB41" s="55"/>
      <c r="AC41" s="32"/>
    </row>
    <row r="42" spans="1:29" ht="25.35" customHeight="1">
      <c r="A42" s="14"/>
      <c r="B42" s="14"/>
      <c r="C42" s="27" t="s">
        <v>276</v>
      </c>
      <c r="D42" s="34">
        <f>SUM(D35:D41)</f>
        <v>178400.15</v>
      </c>
      <c r="E42" s="34">
        <v>133457.58000000002</v>
      </c>
      <c r="F42" s="65">
        <f>(D42-E42)/E42</f>
        <v>0.33675546941582468</v>
      </c>
      <c r="G42" s="34">
        <f t="shared" ref="G42" si="4">SUM(G35:G41)</f>
        <v>27413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sheetPr codeName="Sheet35"/>
  <dimension ref="A1:AC72"/>
  <sheetViews>
    <sheetView zoomScale="60" zoomScaleNormal="60" workbookViewId="0">
      <selection activeCell="U13" sqref="U1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44140625" style="1" customWidth="1"/>
    <col min="17" max="17" width="3.44140625" style="1" customWidth="1"/>
    <col min="18" max="18" width="4.5546875" style="1" customWidth="1"/>
    <col min="19" max="19" width="16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109375" style="1" customWidth="1"/>
    <col min="25" max="25" width="13.6640625" style="1" bestFit="1" customWidth="1"/>
    <col min="26" max="26" width="11" style="1" customWidth="1"/>
    <col min="27" max="27" width="12.5546875" style="1" bestFit="1" customWidth="1"/>
    <col min="28" max="28" width="10.88671875" style="1" bestFit="1" customWidth="1"/>
    <col min="29" max="29" width="14.88671875" style="1" customWidth="1"/>
    <col min="30" max="16384" width="8.88671875" style="1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588</v>
      </c>
      <c r="E6" s="4" t="s">
        <v>581</v>
      </c>
      <c r="F6" s="156"/>
      <c r="G6" s="4" t="s">
        <v>588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Y9" s="32"/>
      <c r="Z9" s="32"/>
      <c r="AC9" s="33"/>
    </row>
    <row r="10" spans="1:29">
      <c r="A10" s="159"/>
      <c r="B10" s="159"/>
      <c r="C10" s="156"/>
      <c r="D10" s="75" t="s">
        <v>589</v>
      </c>
      <c r="E10" s="75" t="s">
        <v>582</v>
      </c>
      <c r="F10" s="156"/>
      <c r="G10" s="75" t="s">
        <v>589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Z10" s="32"/>
      <c r="AC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7"/>
      <c r="Y11" s="32"/>
      <c r="Z11" s="32"/>
      <c r="AA11" s="26"/>
      <c r="AB11" s="7"/>
      <c r="AC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7"/>
      <c r="Y12" s="55"/>
      <c r="Z12" s="32"/>
      <c r="AA12" s="26"/>
      <c r="AB12" s="7"/>
      <c r="AC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38769.56</v>
      </c>
      <c r="E13" s="39">
        <v>58094.53</v>
      </c>
      <c r="F13" s="45">
        <f>(D13-E13)/E13</f>
        <v>-0.33264698070541238</v>
      </c>
      <c r="G13" s="41">
        <v>5019</v>
      </c>
      <c r="H13" s="39">
        <v>177</v>
      </c>
      <c r="I13" s="39">
        <f>G13/H13</f>
        <v>28.35593220338983</v>
      </c>
      <c r="J13" s="39">
        <v>23</v>
      </c>
      <c r="K13" s="39">
        <v>3</v>
      </c>
      <c r="L13" s="41">
        <v>325336</v>
      </c>
      <c r="M13" s="41">
        <v>43570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2"/>
      <c r="AC13" s="33"/>
    </row>
    <row r="14" spans="1:29" ht="25.35" customHeight="1">
      <c r="A14" s="35">
        <v>2</v>
      </c>
      <c r="B14" s="35">
        <v>2</v>
      </c>
      <c r="C14" s="28" t="s">
        <v>35</v>
      </c>
      <c r="D14" s="41">
        <v>14993.19</v>
      </c>
      <c r="E14" s="39">
        <v>17073.89</v>
      </c>
      <c r="F14" s="45">
        <f>(D14-E14)/E14</f>
        <v>-0.12186443745391348</v>
      </c>
      <c r="G14" s="41">
        <v>2767</v>
      </c>
      <c r="H14" s="39">
        <v>83</v>
      </c>
      <c r="I14" s="39">
        <f>G14/H14</f>
        <v>33.337349397590359</v>
      </c>
      <c r="J14" s="39">
        <v>12</v>
      </c>
      <c r="K14" s="39">
        <v>8</v>
      </c>
      <c r="L14" s="41">
        <v>356350</v>
      </c>
      <c r="M14" s="41">
        <v>68840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32"/>
      <c r="AC14" s="56"/>
    </row>
    <row r="15" spans="1:29" ht="25.35" customHeight="1">
      <c r="A15" s="35">
        <v>3</v>
      </c>
      <c r="B15" s="35" t="s">
        <v>34</v>
      </c>
      <c r="C15" s="28" t="s">
        <v>586</v>
      </c>
      <c r="D15" s="41">
        <v>13787</v>
      </c>
      <c r="E15" s="39" t="s">
        <v>36</v>
      </c>
      <c r="F15" s="39" t="s">
        <v>36</v>
      </c>
      <c r="G15" s="41">
        <v>2026</v>
      </c>
      <c r="H15" s="39" t="s">
        <v>36</v>
      </c>
      <c r="I15" s="39" t="s">
        <v>36</v>
      </c>
      <c r="J15" s="39">
        <v>15</v>
      </c>
      <c r="K15" s="39">
        <v>1</v>
      </c>
      <c r="L15" s="41">
        <v>13787</v>
      </c>
      <c r="M15" s="41">
        <v>2026</v>
      </c>
      <c r="N15" s="37">
        <v>44701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32"/>
      <c r="AC15" s="56"/>
    </row>
    <row r="16" spans="1:29" ht="25.35" customHeight="1">
      <c r="A16" s="35">
        <v>4</v>
      </c>
      <c r="B16" s="35">
        <v>3</v>
      </c>
      <c r="C16" s="28" t="s">
        <v>578</v>
      </c>
      <c r="D16" s="41">
        <v>10671</v>
      </c>
      <c r="E16" s="39">
        <v>13335</v>
      </c>
      <c r="F16" s="45">
        <f t="shared" ref="F16:F23" si="0">(D16-E16)/E16</f>
        <v>-0.19977502812148482</v>
      </c>
      <c r="G16" s="41">
        <v>2225</v>
      </c>
      <c r="H16" s="39" t="s">
        <v>36</v>
      </c>
      <c r="I16" s="39" t="s">
        <v>36</v>
      </c>
      <c r="J16" s="39">
        <v>20</v>
      </c>
      <c r="K16" s="39">
        <v>2</v>
      </c>
      <c r="L16" s="41">
        <v>28200</v>
      </c>
      <c r="M16" s="41">
        <v>5872</v>
      </c>
      <c r="N16" s="37">
        <v>44694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32"/>
      <c r="AC16" s="56"/>
    </row>
    <row r="17" spans="1:29" ht="25.35" customHeight="1">
      <c r="A17" s="35">
        <v>5</v>
      </c>
      <c r="B17" s="35">
        <v>4</v>
      </c>
      <c r="C17" s="28" t="s">
        <v>552</v>
      </c>
      <c r="D17" s="41">
        <v>9947</v>
      </c>
      <c r="E17" s="39">
        <v>8284</v>
      </c>
      <c r="F17" s="45">
        <f t="shared" si="0"/>
        <v>0.20074843070980203</v>
      </c>
      <c r="G17" s="41">
        <v>1355</v>
      </c>
      <c r="H17" s="39" t="s">
        <v>36</v>
      </c>
      <c r="I17" s="39" t="s">
        <v>36</v>
      </c>
      <c r="J17" s="39">
        <v>11</v>
      </c>
      <c r="K17" s="39">
        <v>5</v>
      </c>
      <c r="L17" s="41">
        <v>87419</v>
      </c>
      <c r="M17" s="41">
        <v>12622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32"/>
      <c r="AC17" s="56"/>
    </row>
    <row r="18" spans="1:29" ht="25.35" customHeight="1">
      <c r="A18" s="35">
        <v>6</v>
      </c>
      <c r="B18" s="35">
        <v>6</v>
      </c>
      <c r="C18" s="28" t="s">
        <v>42</v>
      </c>
      <c r="D18" s="41">
        <v>7390.97</v>
      </c>
      <c r="E18" s="39">
        <v>7387.88</v>
      </c>
      <c r="F18" s="45">
        <f t="shared" si="0"/>
        <v>4.1825259749754269E-4</v>
      </c>
      <c r="G18" s="41">
        <v>1421</v>
      </c>
      <c r="H18" s="39">
        <v>31</v>
      </c>
      <c r="I18" s="39">
        <f>G18/H18</f>
        <v>45.838709677419352</v>
      </c>
      <c r="J18" s="39">
        <v>7</v>
      </c>
      <c r="K18" s="39">
        <v>10</v>
      </c>
      <c r="L18" s="41">
        <v>171725</v>
      </c>
      <c r="M18" s="41">
        <v>34230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32"/>
      <c r="AC18" s="56"/>
    </row>
    <row r="19" spans="1:29" ht="25.35" customHeight="1">
      <c r="A19" s="35">
        <v>7</v>
      </c>
      <c r="B19" s="35">
        <v>7</v>
      </c>
      <c r="C19" s="28" t="s">
        <v>40</v>
      </c>
      <c r="D19" s="41">
        <v>6832.49</v>
      </c>
      <c r="E19" s="39">
        <v>6626.29</v>
      </c>
      <c r="F19" s="45">
        <f t="shared" si="0"/>
        <v>3.1118469007544163E-2</v>
      </c>
      <c r="G19" s="41">
        <v>1267</v>
      </c>
      <c r="H19" s="39">
        <v>36</v>
      </c>
      <c r="I19" s="39">
        <f>G19/H19</f>
        <v>35.194444444444443</v>
      </c>
      <c r="J19" s="39">
        <v>7</v>
      </c>
      <c r="K19" s="39">
        <v>11</v>
      </c>
      <c r="L19" s="41">
        <v>262489</v>
      </c>
      <c r="M19" s="41">
        <v>52487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32"/>
      <c r="AC19" s="56"/>
    </row>
    <row r="20" spans="1:29" ht="25.35" customHeight="1">
      <c r="A20" s="35">
        <v>8</v>
      </c>
      <c r="B20" s="35">
        <v>5</v>
      </c>
      <c r="C20" s="28" t="s">
        <v>548</v>
      </c>
      <c r="D20" s="41">
        <v>6554.66</v>
      </c>
      <c r="E20" s="39">
        <v>8151.32</v>
      </c>
      <c r="F20" s="45">
        <f t="shared" si="0"/>
        <v>-0.19587747751284454</v>
      </c>
      <c r="G20" s="41">
        <v>999</v>
      </c>
      <c r="H20" s="39">
        <v>41</v>
      </c>
      <c r="I20" s="39">
        <f>G20/H20</f>
        <v>24.365853658536587</v>
      </c>
      <c r="J20" s="39">
        <v>8</v>
      </c>
      <c r="K20" s="39">
        <v>6</v>
      </c>
      <c r="L20" s="41">
        <v>295902.34000000003</v>
      </c>
      <c r="M20" s="41">
        <v>41144</v>
      </c>
      <c r="N20" s="37">
        <v>44666</v>
      </c>
      <c r="O20" s="36" t="s">
        <v>45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32"/>
      <c r="AC20" s="56"/>
    </row>
    <row r="21" spans="1:29" ht="25.35" customHeight="1">
      <c r="A21" s="35">
        <v>9</v>
      </c>
      <c r="B21" s="35">
        <v>9</v>
      </c>
      <c r="C21" s="28" t="s">
        <v>536</v>
      </c>
      <c r="D21" s="41">
        <v>6288.69</v>
      </c>
      <c r="E21" s="39">
        <v>5986.48</v>
      </c>
      <c r="F21" s="45">
        <f t="shared" si="0"/>
        <v>5.0482086301131893E-2</v>
      </c>
      <c r="G21" s="41">
        <v>916</v>
      </c>
      <c r="H21" s="39">
        <v>27</v>
      </c>
      <c r="I21" s="39">
        <f>G21/H21</f>
        <v>33.925925925925924</v>
      </c>
      <c r="J21" s="39">
        <v>6</v>
      </c>
      <c r="K21" s="39">
        <v>7</v>
      </c>
      <c r="L21" s="41">
        <v>170051</v>
      </c>
      <c r="M21" s="41">
        <v>24564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32"/>
      <c r="AC21" s="56"/>
    </row>
    <row r="22" spans="1:29" ht="25.35" customHeight="1">
      <c r="A22" s="35">
        <v>10</v>
      </c>
      <c r="B22" s="35">
        <v>10</v>
      </c>
      <c r="C22" s="28" t="s">
        <v>564</v>
      </c>
      <c r="D22" s="41">
        <v>4894</v>
      </c>
      <c r="E22" s="39">
        <v>5647</v>
      </c>
      <c r="F22" s="45">
        <f t="shared" si="0"/>
        <v>-0.13334513901186471</v>
      </c>
      <c r="G22" s="41">
        <v>978</v>
      </c>
      <c r="H22" s="39" t="s">
        <v>36</v>
      </c>
      <c r="I22" s="39" t="s">
        <v>36</v>
      </c>
      <c r="J22" s="39">
        <v>11</v>
      </c>
      <c r="K22" s="39">
        <v>4</v>
      </c>
      <c r="L22" s="41">
        <v>36449</v>
      </c>
      <c r="M22" s="41">
        <v>7591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120128.56000000001</v>
      </c>
      <c r="E23" s="34">
        <v>136787.12</v>
      </c>
      <c r="F23" s="65">
        <f t="shared" si="0"/>
        <v>-0.12178456568133011</v>
      </c>
      <c r="G23" s="34">
        <f t="shared" ref="G23" si="1">SUM(G13:G22)</f>
        <v>18973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2"/>
    </row>
    <row r="25" spans="1:29" ht="25.35" customHeight="1">
      <c r="A25" s="35">
        <v>11</v>
      </c>
      <c r="B25" s="35">
        <v>8</v>
      </c>
      <c r="C25" s="28" t="s">
        <v>577</v>
      </c>
      <c r="D25" s="41">
        <v>3686.99</v>
      </c>
      <c r="E25" s="39">
        <v>6200.73</v>
      </c>
      <c r="F25" s="45">
        <f>(D25-E25)/E25</f>
        <v>-0.40539420358570682</v>
      </c>
      <c r="G25" s="41">
        <v>543</v>
      </c>
      <c r="H25" s="39">
        <v>29</v>
      </c>
      <c r="I25" s="39">
        <f t="shared" ref="I25:I32" si="2">G25/H25</f>
        <v>18.724137931034484</v>
      </c>
      <c r="J25" s="39">
        <v>12</v>
      </c>
      <c r="K25" s="39">
        <v>2</v>
      </c>
      <c r="L25" s="41">
        <v>13119.59</v>
      </c>
      <c r="M25" s="41">
        <v>2083</v>
      </c>
      <c r="N25" s="37">
        <v>44694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32"/>
      <c r="AC25" s="56"/>
    </row>
    <row r="26" spans="1:29" ht="25.35" customHeight="1">
      <c r="A26" s="35">
        <v>12</v>
      </c>
      <c r="B26" s="35">
        <v>11</v>
      </c>
      <c r="C26" s="28" t="s">
        <v>537</v>
      </c>
      <c r="D26" s="41">
        <v>3133.87</v>
      </c>
      <c r="E26" s="39">
        <v>3614.99</v>
      </c>
      <c r="F26" s="45">
        <f>(D26-E26)/E26</f>
        <v>-0.13309027134238266</v>
      </c>
      <c r="G26" s="41">
        <v>711</v>
      </c>
      <c r="H26" s="39">
        <v>31</v>
      </c>
      <c r="I26" s="39">
        <f t="shared" si="2"/>
        <v>22.93548387096774</v>
      </c>
      <c r="J26" s="39">
        <v>9</v>
      </c>
      <c r="K26" s="39">
        <v>7</v>
      </c>
      <c r="L26" s="41">
        <v>137319.51</v>
      </c>
      <c r="M26" s="41">
        <v>32512</v>
      </c>
      <c r="N26" s="37">
        <v>44659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32"/>
      <c r="AA26" s="56"/>
      <c r="AB26" s="32"/>
      <c r="AC26" s="56"/>
    </row>
    <row r="27" spans="1:29" ht="25.35" customHeight="1">
      <c r="A27" s="35">
        <v>13</v>
      </c>
      <c r="B27" s="35" t="s">
        <v>34</v>
      </c>
      <c r="C27" s="28" t="s">
        <v>587</v>
      </c>
      <c r="D27" s="41">
        <v>1660.39</v>
      </c>
      <c r="E27" s="39" t="s">
        <v>36</v>
      </c>
      <c r="F27" s="39" t="s">
        <v>36</v>
      </c>
      <c r="G27" s="41">
        <v>275</v>
      </c>
      <c r="H27" s="39">
        <v>31</v>
      </c>
      <c r="I27" s="39">
        <f t="shared" si="2"/>
        <v>8.870967741935484</v>
      </c>
      <c r="J27" s="39">
        <v>12</v>
      </c>
      <c r="K27" s="39">
        <v>1</v>
      </c>
      <c r="L27" s="41">
        <v>1660.39</v>
      </c>
      <c r="M27" s="41">
        <v>275</v>
      </c>
      <c r="N27" s="37">
        <v>44701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1575</v>
      </c>
      <c r="E28" s="39">
        <v>1276.01</v>
      </c>
      <c r="F28" s="45">
        <f>(D28-E28)/E28</f>
        <v>0.23431634548318589</v>
      </c>
      <c r="G28" s="41">
        <v>260</v>
      </c>
      <c r="H28" s="39">
        <v>7</v>
      </c>
      <c r="I28" s="39">
        <f t="shared" si="2"/>
        <v>37.142857142857146</v>
      </c>
      <c r="J28" s="39">
        <v>3</v>
      </c>
      <c r="K28" s="39">
        <v>4</v>
      </c>
      <c r="L28" s="41">
        <v>18151.78</v>
      </c>
      <c r="M28" s="41">
        <v>3036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15</v>
      </c>
      <c r="C29" s="28" t="s">
        <v>553</v>
      </c>
      <c r="D29" s="41">
        <v>1080.06</v>
      </c>
      <c r="E29" s="41">
        <v>964.24</v>
      </c>
      <c r="F29" s="45">
        <f>(D29-E29)/E29</f>
        <v>0.12011532398572963</v>
      </c>
      <c r="G29" s="41">
        <v>231</v>
      </c>
      <c r="H29" s="39">
        <v>15</v>
      </c>
      <c r="I29" s="39">
        <f t="shared" si="2"/>
        <v>15.4</v>
      </c>
      <c r="J29" s="39">
        <v>5</v>
      </c>
      <c r="K29" s="39">
        <v>5</v>
      </c>
      <c r="L29" s="41">
        <v>33884.120000000003</v>
      </c>
      <c r="M29" s="41">
        <v>7191</v>
      </c>
      <c r="N29" s="37">
        <v>44673</v>
      </c>
      <c r="O29" s="36" t="s">
        <v>129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6"/>
      <c r="AB29" s="32"/>
      <c r="AC29" s="32"/>
    </row>
    <row r="30" spans="1:29" ht="25.35" customHeight="1">
      <c r="A30" s="35">
        <v>16</v>
      </c>
      <c r="B30" s="35">
        <v>12</v>
      </c>
      <c r="C30" s="28" t="s">
        <v>550</v>
      </c>
      <c r="D30" s="41">
        <v>1066.9000000000001</v>
      </c>
      <c r="E30" s="39">
        <v>1582.63</v>
      </c>
      <c r="F30" s="45">
        <f>(D30-E30)/E30</f>
        <v>-0.32586896495074652</v>
      </c>
      <c r="G30" s="41">
        <v>144</v>
      </c>
      <c r="H30" s="39">
        <v>6</v>
      </c>
      <c r="I30" s="39">
        <f t="shared" si="2"/>
        <v>24</v>
      </c>
      <c r="J30" s="39">
        <v>2</v>
      </c>
      <c r="K30" s="39">
        <v>6</v>
      </c>
      <c r="L30" s="41">
        <v>66619</v>
      </c>
      <c r="M30" s="41">
        <v>10181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32"/>
      <c r="AA30" s="56"/>
      <c r="AB30" s="32"/>
      <c r="AC30" s="56"/>
    </row>
    <row r="31" spans="1:29" ht="25.35" customHeight="1">
      <c r="A31" s="35">
        <v>17</v>
      </c>
      <c r="B31" s="35">
        <v>20</v>
      </c>
      <c r="C31" s="28" t="s">
        <v>566</v>
      </c>
      <c r="D31" s="41">
        <v>371</v>
      </c>
      <c r="E31" s="39">
        <v>223.8</v>
      </c>
      <c r="F31" s="45">
        <f>(D31-E31)/E31</f>
        <v>0.65773011617515631</v>
      </c>
      <c r="G31" s="41">
        <v>60</v>
      </c>
      <c r="H31" s="39">
        <v>3</v>
      </c>
      <c r="I31" s="39">
        <f t="shared" si="2"/>
        <v>20</v>
      </c>
      <c r="J31" s="39">
        <v>1</v>
      </c>
      <c r="K31" s="39">
        <v>4</v>
      </c>
      <c r="L31" s="41">
        <v>17213</v>
      </c>
      <c r="M31" s="41">
        <v>2659</v>
      </c>
      <c r="N31" s="37">
        <v>44680</v>
      </c>
      <c r="O31" s="36" t="s">
        <v>43</v>
      </c>
      <c r="P31" s="33"/>
      <c r="Q31" s="54"/>
      <c r="R31" s="54"/>
      <c r="S31" s="72"/>
      <c r="T31" s="54"/>
      <c r="U31" s="55"/>
      <c r="V31" s="55"/>
      <c r="W31" s="55"/>
      <c r="X31" s="7"/>
      <c r="Y31" s="32"/>
      <c r="Z31" s="32"/>
      <c r="AA31" s="56"/>
      <c r="AB31" s="32"/>
      <c r="AC31" s="56"/>
    </row>
    <row r="32" spans="1:29" ht="25.35" customHeight="1">
      <c r="A32" s="35">
        <v>18</v>
      </c>
      <c r="B32" s="59">
        <v>21</v>
      </c>
      <c r="C32" s="28" t="s">
        <v>551</v>
      </c>
      <c r="D32" s="41">
        <v>248.7</v>
      </c>
      <c r="E32" s="39">
        <v>222.45</v>
      </c>
      <c r="F32" s="45">
        <f>(D32-E32)/E32</f>
        <v>0.11800404585300069</v>
      </c>
      <c r="G32" s="41">
        <v>36</v>
      </c>
      <c r="H32" s="39">
        <v>3</v>
      </c>
      <c r="I32" s="39">
        <f t="shared" si="2"/>
        <v>12</v>
      </c>
      <c r="J32" s="39">
        <v>1</v>
      </c>
      <c r="K32" s="39">
        <v>5</v>
      </c>
      <c r="L32" s="41">
        <v>30530.62</v>
      </c>
      <c r="M32" s="41">
        <v>4666</v>
      </c>
      <c r="N32" s="37">
        <v>44673</v>
      </c>
      <c r="O32" s="36" t="s">
        <v>48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549</v>
      </c>
      <c r="D33" s="41">
        <v>206</v>
      </c>
      <c r="E33" s="39" t="s">
        <v>36</v>
      </c>
      <c r="F33" s="39" t="s">
        <v>36</v>
      </c>
      <c r="G33" s="41">
        <v>29</v>
      </c>
      <c r="H33" s="39" t="s">
        <v>36</v>
      </c>
      <c r="I33" s="39" t="s">
        <v>36</v>
      </c>
      <c r="J33" s="39">
        <v>1</v>
      </c>
      <c r="K33" s="39">
        <v>6</v>
      </c>
      <c r="L33" s="41">
        <v>49145</v>
      </c>
      <c r="M33" s="41">
        <v>7312</v>
      </c>
      <c r="N33" s="37">
        <v>44666</v>
      </c>
      <c r="O33" s="36" t="s">
        <v>65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66</v>
      </c>
      <c r="D34" s="41">
        <v>112</v>
      </c>
      <c r="E34" s="39" t="s">
        <v>36</v>
      </c>
      <c r="F34" s="39" t="s">
        <v>36</v>
      </c>
      <c r="G34" s="41">
        <v>16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17345</v>
      </c>
      <c r="M34" s="41">
        <v>2811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133269.47000000003</v>
      </c>
      <c r="E35" s="34">
        <v>147063.71999999997</v>
      </c>
      <c r="F35" s="65">
        <f t="shared" ref="F35" si="3">(D35-E35)/E35</f>
        <v>-9.3797776909219657E-2</v>
      </c>
      <c r="G35" s="34">
        <f t="shared" ref="G35" si="4">SUM(G23:G34)</f>
        <v>21278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2"/>
    </row>
    <row r="37" spans="1:29" ht="25.35" customHeight="1">
      <c r="A37" s="35">
        <v>21</v>
      </c>
      <c r="B37" s="35">
        <v>14</v>
      </c>
      <c r="C37" s="28" t="s">
        <v>569</v>
      </c>
      <c r="D37" s="41">
        <v>89</v>
      </c>
      <c r="E37" s="39">
        <v>1155</v>
      </c>
      <c r="F37" s="45">
        <f>(D37-E37)/E37</f>
        <v>-0.92294372294372296</v>
      </c>
      <c r="G37" s="41">
        <v>13</v>
      </c>
      <c r="H37" s="39" t="s">
        <v>36</v>
      </c>
      <c r="I37" s="39" t="s">
        <v>36</v>
      </c>
      <c r="J37" s="39">
        <v>2</v>
      </c>
      <c r="K37" s="39">
        <v>3</v>
      </c>
      <c r="L37" s="41">
        <v>8190</v>
      </c>
      <c r="M37" s="41">
        <v>1376</v>
      </c>
      <c r="N37" s="37">
        <v>44687</v>
      </c>
      <c r="O37" s="36" t="s">
        <v>65</v>
      </c>
      <c r="P37" s="33"/>
      <c r="Q37" s="54"/>
      <c r="R37" s="54"/>
      <c r="S37" s="54"/>
      <c r="T37" s="54"/>
      <c r="W37" s="56"/>
      <c r="X37" s="56"/>
      <c r="Y37" s="7"/>
      <c r="Z37" s="55"/>
      <c r="AA37" s="56"/>
      <c r="AB37" s="32"/>
      <c r="AC37" s="32"/>
    </row>
    <row r="38" spans="1:29" ht="25.35" customHeight="1">
      <c r="A38" s="35">
        <v>22</v>
      </c>
      <c r="B38" s="42" t="s">
        <v>36</v>
      </c>
      <c r="C38" s="28" t="s">
        <v>121</v>
      </c>
      <c r="D38" s="41">
        <v>52</v>
      </c>
      <c r="E38" s="39" t="s">
        <v>36</v>
      </c>
      <c r="F38" s="39" t="s">
        <v>36</v>
      </c>
      <c r="G38" s="41">
        <v>10</v>
      </c>
      <c r="H38" s="39">
        <v>1</v>
      </c>
      <c r="I38" s="39">
        <f>G38/H38</f>
        <v>10</v>
      </c>
      <c r="J38" s="39">
        <v>1</v>
      </c>
      <c r="K38" s="39" t="s">
        <v>36</v>
      </c>
      <c r="L38" s="41">
        <v>50336</v>
      </c>
      <c r="M38" s="41">
        <v>8618</v>
      </c>
      <c r="N38" s="37">
        <v>44512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55"/>
      <c r="Y38" s="32"/>
      <c r="Z38" s="32"/>
      <c r="AA38" s="56"/>
      <c r="AB38" s="32"/>
      <c r="AC38" s="56"/>
    </row>
    <row r="39" spans="1:29" ht="25.35" customHeight="1">
      <c r="A39" s="35">
        <v>23</v>
      </c>
      <c r="B39" s="35">
        <v>19</v>
      </c>
      <c r="C39" s="28" t="s">
        <v>579</v>
      </c>
      <c r="D39" s="41">
        <v>43.11</v>
      </c>
      <c r="E39" s="39">
        <v>265.39999999999998</v>
      </c>
      <c r="F39" s="45">
        <f>(D39-E39)/E39</f>
        <v>-0.83756593820648073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2</v>
      </c>
      <c r="L39" s="41">
        <v>1230.7099999999998</v>
      </c>
      <c r="M39" s="41">
        <v>235</v>
      </c>
      <c r="N39" s="37">
        <v>44694</v>
      </c>
      <c r="O39" s="36" t="s">
        <v>585</v>
      </c>
      <c r="P39" s="33"/>
      <c r="Q39" s="54"/>
      <c r="R39" s="54"/>
      <c r="S39" s="72"/>
      <c r="T39" s="56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59">
        <v>17</v>
      </c>
      <c r="C40" s="28" t="s">
        <v>572</v>
      </c>
      <c r="D40" s="41">
        <v>4</v>
      </c>
      <c r="E40" s="39">
        <v>383.53</v>
      </c>
      <c r="F40" s="45">
        <f>(D40-E40)/E40</f>
        <v>-0.98957056814330036</v>
      </c>
      <c r="G40" s="41">
        <v>1</v>
      </c>
      <c r="H40" s="39">
        <v>1</v>
      </c>
      <c r="I40" s="39">
        <f>G40/H40</f>
        <v>1</v>
      </c>
      <c r="J40" s="39">
        <v>1</v>
      </c>
      <c r="K40" s="39">
        <v>3</v>
      </c>
      <c r="L40" s="41">
        <v>4946</v>
      </c>
      <c r="M40" s="41">
        <v>770</v>
      </c>
      <c r="N40" s="37">
        <v>44687</v>
      </c>
      <c r="O40" s="36" t="s">
        <v>50</v>
      </c>
      <c r="P40" s="33"/>
      <c r="Q40" s="54"/>
      <c r="R40" s="54"/>
      <c r="S40" s="72"/>
      <c r="T40" s="56"/>
      <c r="U40" s="32"/>
      <c r="V40" s="55"/>
      <c r="W40" s="55"/>
      <c r="X40" s="7"/>
      <c r="Y40" s="32"/>
      <c r="Z40" s="32"/>
      <c r="AA40" s="56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133457.58000000002</v>
      </c>
      <c r="E41" s="34">
        <v>147426.16999999998</v>
      </c>
      <c r="F41" s="65">
        <f>(D41-E41)/E41</f>
        <v>-9.4749731340100396E-2</v>
      </c>
      <c r="G41" s="34">
        <f t="shared" ref="G41" si="5">SUM(G35:G40)</f>
        <v>21312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sheetPr codeName="Sheet36"/>
  <dimension ref="A1:AC72"/>
  <sheetViews>
    <sheetView zoomScale="60" zoomScaleNormal="60" workbookViewId="0">
      <selection activeCell="S7" sqref="S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44140625" style="1" customWidth="1"/>
    <col min="17" max="17" width="3.44140625" style="1" customWidth="1"/>
    <col min="18" max="18" width="4.5546875" style="1" customWidth="1"/>
    <col min="19" max="19" width="16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109375" style="1" customWidth="1"/>
    <col min="25" max="25" width="13.6640625" style="1" bestFit="1" customWidth="1"/>
    <col min="26" max="26" width="11" style="1" customWidth="1"/>
    <col min="27" max="27" width="12.5546875" style="1" bestFit="1" customWidth="1"/>
    <col min="28" max="28" width="14.88671875" style="1" customWidth="1"/>
    <col min="29" max="16384" width="8.88671875" style="1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581</v>
      </c>
      <c r="E6" s="4" t="s">
        <v>573</v>
      </c>
      <c r="F6" s="156"/>
      <c r="G6" s="4" t="s">
        <v>581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Y9" s="32"/>
      <c r="Z9" s="32"/>
      <c r="AB9" s="33"/>
    </row>
    <row r="10" spans="1:29">
      <c r="A10" s="159"/>
      <c r="B10" s="159"/>
      <c r="C10" s="156"/>
      <c r="D10" s="75" t="s">
        <v>582</v>
      </c>
      <c r="E10" s="75" t="s">
        <v>574</v>
      </c>
      <c r="F10" s="156"/>
      <c r="G10" s="75" t="s">
        <v>582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Z10" s="32"/>
      <c r="AB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7"/>
      <c r="Y11" s="32"/>
      <c r="Z11" s="32"/>
      <c r="AB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7"/>
      <c r="Y12" s="55"/>
      <c r="Z12" s="32"/>
      <c r="AB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58094.53</v>
      </c>
      <c r="E13" s="39">
        <v>141016.07999999999</v>
      </c>
      <c r="F13" s="45">
        <f>(D13-E13)/E13</f>
        <v>-0.58802903895782666</v>
      </c>
      <c r="G13" s="41">
        <v>7514</v>
      </c>
      <c r="H13" s="39">
        <v>196</v>
      </c>
      <c r="I13" s="39">
        <f>G13/H13</f>
        <v>38.336734693877553</v>
      </c>
      <c r="J13" s="39">
        <v>26</v>
      </c>
      <c r="K13" s="39">
        <v>2</v>
      </c>
      <c r="L13" s="41">
        <v>268828</v>
      </c>
      <c r="M13" s="41">
        <v>35878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17073.89</v>
      </c>
      <c r="E14" s="39">
        <v>16918.009999999998</v>
      </c>
      <c r="F14" s="45">
        <f>(D14-E14)/E14</f>
        <v>9.2138496194292957E-3</v>
      </c>
      <c r="G14" s="41">
        <v>3159</v>
      </c>
      <c r="H14" s="39">
        <v>82</v>
      </c>
      <c r="I14" s="39">
        <f>G14/H14</f>
        <v>38.524390243902438</v>
      </c>
      <c r="J14" s="39">
        <v>11</v>
      </c>
      <c r="K14" s="39">
        <v>7</v>
      </c>
      <c r="L14" s="41">
        <v>338209</v>
      </c>
      <c r="M14" s="41">
        <v>65400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578</v>
      </c>
      <c r="D15" s="41">
        <v>13335</v>
      </c>
      <c r="E15" s="39" t="s">
        <v>36</v>
      </c>
      <c r="F15" s="39" t="s">
        <v>36</v>
      </c>
      <c r="G15" s="41">
        <v>2656</v>
      </c>
      <c r="H15" s="39" t="s">
        <v>36</v>
      </c>
      <c r="I15" s="39" t="s">
        <v>36</v>
      </c>
      <c r="J15" s="39">
        <v>14</v>
      </c>
      <c r="K15" s="39">
        <v>1</v>
      </c>
      <c r="L15" s="41">
        <v>14467</v>
      </c>
      <c r="M15" s="41">
        <v>2897</v>
      </c>
      <c r="N15" s="37">
        <v>44694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56"/>
      <c r="AC15" s="32"/>
    </row>
    <row r="16" spans="1:29" ht="25.35" customHeight="1">
      <c r="A16" s="35">
        <v>4</v>
      </c>
      <c r="B16" s="35">
        <v>4</v>
      </c>
      <c r="C16" s="28" t="s">
        <v>552</v>
      </c>
      <c r="D16" s="41">
        <v>8284</v>
      </c>
      <c r="E16" s="39">
        <v>9767</v>
      </c>
      <c r="F16" s="45">
        <f>(D16-E16)/E16</f>
        <v>-0.15183782123477013</v>
      </c>
      <c r="G16" s="41">
        <v>1122</v>
      </c>
      <c r="H16" s="39" t="s">
        <v>36</v>
      </c>
      <c r="I16" s="39" t="s">
        <v>36</v>
      </c>
      <c r="J16" s="39">
        <v>9</v>
      </c>
      <c r="K16" s="39">
        <v>4</v>
      </c>
      <c r="L16" s="41">
        <v>72804</v>
      </c>
      <c r="M16" s="41">
        <v>10510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56"/>
      <c r="AC16" s="32"/>
    </row>
    <row r="17" spans="1:29" ht="25.35" customHeight="1">
      <c r="A17" s="35">
        <v>5</v>
      </c>
      <c r="B17" s="35">
        <v>3</v>
      </c>
      <c r="C17" s="28" t="s">
        <v>548</v>
      </c>
      <c r="D17" s="41">
        <v>8151.32</v>
      </c>
      <c r="E17" s="39">
        <v>11134.77</v>
      </c>
      <c r="F17" s="45">
        <f>(D17-E17)/E17</f>
        <v>-0.2679399754103588</v>
      </c>
      <c r="G17" s="41">
        <v>1227</v>
      </c>
      <c r="H17" s="39">
        <v>62</v>
      </c>
      <c r="I17" s="39">
        <f>G17/H17</f>
        <v>19.79032258064516</v>
      </c>
      <c r="J17" s="39">
        <v>10</v>
      </c>
      <c r="K17" s="39">
        <v>5</v>
      </c>
      <c r="L17" s="41">
        <v>285669.09999999998</v>
      </c>
      <c r="M17" s="41">
        <v>39524</v>
      </c>
      <c r="N17" s="37">
        <v>44666</v>
      </c>
      <c r="O17" s="36" t="s">
        <v>45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56"/>
      <c r="AC17" s="32"/>
    </row>
    <row r="18" spans="1:29" ht="25.35" customHeight="1">
      <c r="A18" s="35">
        <v>6</v>
      </c>
      <c r="B18" s="35">
        <v>8</v>
      </c>
      <c r="C18" s="28" t="s">
        <v>42</v>
      </c>
      <c r="D18" s="41">
        <v>7387.88</v>
      </c>
      <c r="E18" s="39">
        <v>5245.02</v>
      </c>
      <c r="F18" s="45">
        <f>(D18-E18)/E18</f>
        <v>0.40855134966120232</v>
      </c>
      <c r="G18" s="41">
        <v>1412</v>
      </c>
      <c r="H18" s="39">
        <v>28</v>
      </c>
      <c r="I18" s="39">
        <f>G18/H18</f>
        <v>50.428571428571431</v>
      </c>
      <c r="J18" s="39">
        <v>7</v>
      </c>
      <c r="K18" s="39">
        <v>9</v>
      </c>
      <c r="L18" s="41">
        <v>163175</v>
      </c>
      <c r="M18" s="41">
        <v>32515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56"/>
      <c r="AC18" s="32"/>
    </row>
    <row r="19" spans="1:29" ht="25.35" customHeight="1">
      <c r="A19" s="35">
        <v>7</v>
      </c>
      <c r="B19" s="35">
        <v>7</v>
      </c>
      <c r="C19" s="28" t="s">
        <v>40</v>
      </c>
      <c r="D19" s="41">
        <v>6626.29</v>
      </c>
      <c r="E19" s="39">
        <v>6424.43</v>
      </c>
      <c r="F19" s="45">
        <f>(D19-E19)/E19</f>
        <v>3.1420686348827782E-2</v>
      </c>
      <c r="G19" s="41">
        <v>1226</v>
      </c>
      <c r="H19" s="39">
        <v>36</v>
      </c>
      <c r="I19" s="39">
        <f>G19/H19</f>
        <v>34.055555555555557</v>
      </c>
      <c r="J19" s="39">
        <v>7</v>
      </c>
      <c r="K19" s="39">
        <v>10</v>
      </c>
      <c r="L19" s="41">
        <v>254691</v>
      </c>
      <c r="M19" s="41">
        <v>50993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577</v>
      </c>
      <c r="D20" s="41">
        <v>6200.73</v>
      </c>
      <c r="E20" s="39" t="s">
        <v>36</v>
      </c>
      <c r="F20" s="39" t="s">
        <v>36</v>
      </c>
      <c r="G20" s="41">
        <v>939</v>
      </c>
      <c r="H20" s="39">
        <v>75</v>
      </c>
      <c r="I20" s="39">
        <f>G20/H20</f>
        <v>12.52</v>
      </c>
      <c r="J20" s="39">
        <v>16</v>
      </c>
      <c r="K20" s="39">
        <v>1</v>
      </c>
      <c r="L20" s="41">
        <v>6464.22</v>
      </c>
      <c r="M20" s="41">
        <v>985</v>
      </c>
      <c r="N20" s="37">
        <v>44694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56"/>
      <c r="AC20" s="32"/>
    </row>
    <row r="21" spans="1:29" ht="25.35" customHeight="1">
      <c r="A21" s="35">
        <v>9</v>
      </c>
      <c r="B21" s="35">
        <v>6</v>
      </c>
      <c r="C21" s="28" t="s">
        <v>536</v>
      </c>
      <c r="D21" s="41">
        <v>5986.48</v>
      </c>
      <c r="E21" s="39">
        <v>6445.31</v>
      </c>
      <c r="F21" s="45">
        <f>(D21-E21)/E21</f>
        <v>-7.1188197309361503E-2</v>
      </c>
      <c r="G21" s="41">
        <v>870</v>
      </c>
      <c r="H21" s="39">
        <v>32</v>
      </c>
      <c r="I21" s="39">
        <f>G21/H21</f>
        <v>27.1875</v>
      </c>
      <c r="J21" s="39">
        <v>7</v>
      </c>
      <c r="K21" s="39">
        <v>6</v>
      </c>
      <c r="L21" s="41">
        <v>161339</v>
      </c>
      <c r="M21" s="41">
        <v>23254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56"/>
      <c r="AC21" s="32"/>
    </row>
    <row r="22" spans="1:29" ht="25.35" customHeight="1">
      <c r="A22" s="35">
        <v>10</v>
      </c>
      <c r="B22" s="35">
        <v>5</v>
      </c>
      <c r="C22" s="28" t="s">
        <v>564</v>
      </c>
      <c r="D22" s="41">
        <v>5647</v>
      </c>
      <c r="E22" s="39">
        <v>7807</v>
      </c>
      <c r="F22" s="45">
        <f>(D22-E22)/E22</f>
        <v>-0.27667477904444732</v>
      </c>
      <c r="G22" s="41">
        <v>1127</v>
      </c>
      <c r="H22" s="39" t="s">
        <v>36</v>
      </c>
      <c r="I22" s="39" t="s">
        <v>36</v>
      </c>
      <c r="J22" s="39">
        <v>12</v>
      </c>
      <c r="K22" s="39">
        <v>3</v>
      </c>
      <c r="L22" s="41">
        <v>30507</v>
      </c>
      <c r="M22" s="41">
        <v>6377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136787.12</v>
      </c>
      <c r="E23" s="34">
        <v>214070.25999999998</v>
      </c>
      <c r="F23" s="65">
        <f>(D23-E23)/E23</f>
        <v>-0.36101763972258449</v>
      </c>
      <c r="G23" s="34">
        <f>SUM(G13:G22)</f>
        <v>21252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2"/>
    </row>
    <row r="25" spans="1:29" ht="25.35" customHeight="1">
      <c r="A25" s="35">
        <v>11</v>
      </c>
      <c r="B25" s="35">
        <v>9</v>
      </c>
      <c r="C25" s="28" t="s">
        <v>537</v>
      </c>
      <c r="D25" s="41">
        <v>3614.99</v>
      </c>
      <c r="E25" s="39">
        <v>4682.6400000000003</v>
      </c>
      <c r="F25" s="45">
        <f>(D25-E25)/E25</f>
        <v>-0.22800172552235501</v>
      </c>
      <c r="G25" s="41">
        <v>839</v>
      </c>
      <c r="H25" s="39">
        <v>30</v>
      </c>
      <c r="I25" s="39">
        <f>G25/H25</f>
        <v>27.966666666666665</v>
      </c>
      <c r="J25" s="39">
        <v>10</v>
      </c>
      <c r="K25" s="39">
        <v>6</v>
      </c>
      <c r="L25" s="41">
        <v>131095.31</v>
      </c>
      <c r="M25" s="41">
        <v>30957</v>
      </c>
      <c r="N25" s="37">
        <v>44659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56"/>
      <c r="AC25" s="32"/>
    </row>
    <row r="26" spans="1:29" ht="25.35" customHeight="1">
      <c r="A26" s="35">
        <v>12</v>
      </c>
      <c r="B26" s="35">
        <v>14</v>
      </c>
      <c r="C26" s="28" t="s">
        <v>550</v>
      </c>
      <c r="D26" s="41">
        <v>1582.63</v>
      </c>
      <c r="E26" s="39">
        <v>2482.1</v>
      </c>
      <c r="F26" s="45">
        <f>(D26-E26)/E26</f>
        <v>-0.36238265984448648</v>
      </c>
      <c r="G26" s="41">
        <v>221</v>
      </c>
      <c r="H26" s="39">
        <v>11</v>
      </c>
      <c r="I26" s="39">
        <f>G26/H26</f>
        <v>20.09090909090909</v>
      </c>
      <c r="J26" s="39">
        <v>3</v>
      </c>
      <c r="K26" s="39">
        <v>5</v>
      </c>
      <c r="L26" s="41">
        <v>64819</v>
      </c>
      <c r="M26" s="41">
        <v>9916</v>
      </c>
      <c r="N26" s="37">
        <v>44666</v>
      </c>
      <c r="O26" s="36" t="s">
        <v>43</v>
      </c>
      <c r="P26" s="33"/>
      <c r="Q26" s="54"/>
      <c r="R26" s="54"/>
      <c r="S26" s="72"/>
      <c r="T26" s="54"/>
      <c r="U26" s="55"/>
      <c r="V26" s="55"/>
      <c r="W26" s="55"/>
      <c r="X26" s="7"/>
      <c r="Y26" s="32"/>
      <c r="Z26" s="32"/>
      <c r="AA26" s="56"/>
      <c r="AB26" s="56"/>
      <c r="AC26" s="32"/>
    </row>
    <row r="27" spans="1:29" ht="25.35" customHeight="1">
      <c r="A27" s="35">
        <v>13</v>
      </c>
      <c r="B27" s="35">
        <v>11</v>
      </c>
      <c r="C27" s="28" t="s">
        <v>565</v>
      </c>
      <c r="D27" s="41">
        <v>1276.01</v>
      </c>
      <c r="E27" s="39">
        <v>2975.03</v>
      </c>
      <c r="F27" s="45">
        <f>(D27-E27)/E27</f>
        <v>-0.57109340073881609</v>
      </c>
      <c r="G27" s="41">
        <v>208</v>
      </c>
      <c r="H27" s="39">
        <v>10</v>
      </c>
      <c r="I27" s="39">
        <f>G27/H27</f>
        <v>20.8</v>
      </c>
      <c r="J27" s="39">
        <v>5</v>
      </c>
      <c r="K27" s="39">
        <v>3</v>
      </c>
      <c r="L27" s="41">
        <v>15172.73</v>
      </c>
      <c r="M27" s="41">
        <v>2526</v>
      </c>
      <c r="N27" s="37">
        <v>44680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56"/>
      <c r="AC27" s="32"/>
    </row>
    <row r="28" spans="1:29" ht="25.35" customHeight="1">
      <c r="A28" s="35">
        <v>14</v>
      </c>
      <c r="B28" s="35">
        <v>10</v>
      </c>
      <c r="C28" s="28" t="s">
        <v>569</v>
      </c>
      <c r="D28" s="41">
        <v>1155</v>
      </c>
      <c r="E28" s="39">
        <v>4630</v>
      </c>
      <c r="F28" s="45">
        <f>(D28-E28)/E28</f>
        <v>-0.75053995680345575</v>
      </c>
      <c r="G28" s="41">
        <v>172</v>
      </c>
      <c r="H28" s="39" t="s">
        <v>36</v>
      </c>
      <c r="I28" s="39" t="s">
        <v>36</v>
      </c>
      <c r="J28" s="39">
        <v>9</v>
      </c>
      <c r="K28" s="39">
        <v>2</v>
      </c>
      <c r="L28" s="41">
        <v>7301</v>
      </c>
      <c r="M28" s="41">
        <v>1216</v>
      </c>
      <c r="N28" s="37">
        <v>44687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56"/>
      <c r="AC28" s="32"/>
    </row>
    <row r="29" spans="1:29" ht="25.35" customHeight="1">
      <c r="A29" s="35">
        <v>15</v>
      </c>
      <c r="B29" s="35">
        <v>13</v>
      </c>
      <c r="C29" s="28" t="s">
        <v>553</v>
      </c>
      <c r="D29" s="41">
        <v>964.24</v>
      </c>
      <c r="E29" s="41">
        <v>2626.69</v>
      </c>
      <c r="F29" s="45">
        <f>(D29-E29)/E29</f>
        <v>-0.63290681427956863</v>
      </c>
      <c r="G29" s="41">
        <v>184</v>
      </c>
      <c r="H29" s="39">
        <v>32</v>
      </c>
      <c r="I29" s="39">
        <f t="shared" ref="I29:I34" si="0">G29/H29</f>
        <v>5.75</v>
      </c>
      <c r="J29" s="39">
        <v>5</v>
      </c>
      <c r="K29" s="39">
        <v>4</v>
      </c>
      <c r="L29" s="41">
        <v>32750.89</v>
      </c>
      <c r="M29" s="41">
        <v>6948</v>
      </c>
      <c r="N29" s="37">
        <v>44673</v>
      </c>
      <c r="O29" s="36" t="s">
        <v>129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32"/>
      <c r="AA29" s="56"/>
      <c r="AB29" s="56"/>
      <c r="AC29" s="32"/>
    </row>
    <row r="30" spans="1:29" ht="25.35" customHeight="1">
      <c r="A30" s="35">
        <v>16</v>
      </c>
      <c r="B30" s="35" t="s">
        <v>34</v>
      </c>
      <c r="C30" s="28" t="s">
        <v>580</v>
      </c>
      <c r="D30" s="41">
        <v>482</v>
      </c>
      <c r="E30" s="39" t="s">
        <v>36</v>
      </c>
      <c r="F30" s="39" t="s">
        <v>36</v>
      </c>
      <c r="G30" s="41">
        <v>115</v>
      </c>
      <c r="H30" s="39">
        <v>9</v>
      </c>
      <c r="I30" s="39">
        <f t="shared" si="0"/>
        <v>12.777777777777779</v>
      </c>
      <c r="J30" s="39">
        <v>5</v>
      </c>
      <c r="K30" s="39">
        <v>1</v>
      </c>
      <c r="L30" s="41">
        <v>482</v>
      </c>
      <c r="M30" s="41">
        <v>115</v>
      </c>
      <c r="N30" s="37">
        <v>44694</v>
      </c>
      <c r="O30" s="36" t="s">
        <v>81</v>
      </c>
      <c r="P30" s="33"/>
      <c r="Q30" s="54"/>
      <c r="R30" s="54"/>
      <c r="S30" s="72"/>
      <c r="T30" s="56"/>
      <c r="U30" s="32"/>
      <c r="V30" s="55"/>
      <c r="W30" s="55"/>
      <c r="X30" s="7"/>
      <c r="Y30" s="32"/>
      <c r="Z30" s="32"/>
      <c r="AA30" s="56"/>
      <c r="AB30" s="56"/>
      <c r="AC30" s="32"/>
    </row>
    <row r="31" spans="1:29" ht="25.35" customHeight="1">
      <c r="A31" s="35">
        <v>17</v>
      </c>
      <c r="B31" s="59">
        <v>12</v>
      </c>
      <c r="C31" s="28" t="s">
        <v>572</v>
      </c>
      <c r="D31" s="41">
        <v>383.53</v>
      </c>
      <c r="E31" s="39">
        <v>2951.32</v>
      </c>
      <c r="F31" s="45">
        <f>(D31-E31)/E31</f>
        <v>-0.87004797853164006</v>
      </c>
      <c r="G31" s="41">
        <v>61</v>
      </c>
      <c r="H31" s="39">
        <v>12</v>
      </c>
      <c r="I31" s="39">
        <f t="shared" si="0"/>
        <v>5.083333333333333</v>
      </c>
      <c r="J31" s="39">
        <v>7</v>
      </c>
      <c r="K31" s="39">
        <v>2</v>
      </c>
      <c r="L31" s="41">
        <v>4651</v>
      </c>
      <c r="M31" s="41">
        <v>718</v>
      </c>
      <c r="N31" s="37">
        <v>44687</v>
      </c>
      <c r="O31" s="36" t="s">
        <v>50</v>
      </c>
      <c r="P31" s="33"/>
      <c r="Q31" s="54"/>
      <c r="R31" s="54"/>
      <c r="S31" s="72"/>
      <c r="T31" s="56"/>
      <c r="U31" s="32"/>
      <c r="V31" s="55"/>
      <c r="W31" s="55"/>
      <c r="X31" s="7"/>
      <c r="Y31" s="32"/>
      <c r="Z31" s="32"/>
      <c r="AA31" s="56"/>
      <c r="AB31" s="56"/>
      <c r="AC31" s="32"/>
    </row>
    <row r="32" spans="1:29" ht="25.35" customHeight="1">
      <c r="A32" s="35">
        <v>18</v>
      </c>
      <c r="B32" s="64">
        <v>18</v>
      </c>
      <c r="C32" s="28" t="s">
        <v>554</v>
      </c>
      <c r="D32" s="41">
        <v>329</v>
      </c>
      <c r="E32" s="39">
        <v>575</v>
      </c>
      <c r="F32" s="45">
        <f>(D32-E32)/E32</f>
        <v>-0.42782608695652175</v>
      </c>
      <c r="G32" s="41">
        <v>58</v>
      </c>
      <c r="H32" s="39">
        <v>2</v>
      </c>
      <c r="I32" s="39">
        <f t="shared" si="0"/>
        <v>29</v>
      </c>
      <c r="J32" s="39">
        <v>2</v>
      </c>
      <c r="K32" s="39">
        <v>4</v>
      </c>
      <c r="L32" s="41">
        <v>10620</v>
      </c>
      <c r="M32" s="41">
        <v>2053</v>
      </c>
      <c r="N32" s="37">
        <v>44673</v>
      </c>
      <c r="O32" s="36" t="s">
        <v>81</v>
      </c>
      <c r="P32" s="33"/>
      <c r="Q32" s="54"/>
      <c r="R32" s="54"/>
      <c r="S32" s="54"/>
      <c r="T32" s="54"/>
      <c r="V32" s="55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 t="s">
        <v>34</v>
      </c>
      <c r="C33" s="28" t="s">
        <v>579</v>
      </c>
      <c r="D33" s="41">
        <v>265.39999999999998</v>
      </c>
      <c r="E33" s="39" t="s">
        <v>36</v>
      </c>
      <c r="F33" s="39" t="s">
        <v>36</v>
      </c>
      <c r="G33" s="41">
        <v>51</v>
      </c>
      <c r="H33" s="39">
        <v>16</v>
      </c>
      <c r="I33" s="39">
        <f t="shared" si="0"/>
        <v>3.1875</v>
      </c>
      <c r="J33" s="39">
        <v>7</v>
      </c>
      <c r="K33" s="39">
        <v>1</v>
      </c>
      <c r="L33" s="41">
        <v>265.39999999999998</v>
      </c>
      <c r="M33" s="41">
        <v>51</v>
      </c>
      <c r="N33" s="37">
        <v>44694</v>
      </c>
      <c r="O33" s="36" t="s">
        <v>585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35">
        <v>15</v>
      </c>
      <c r="C34" s="28" t="s">
        <v>566</v>
      </c>
      <c r="D34" s="41">
        <v>223.8</v>
      </c>
      <c r="E34" s="39">
        <v>2208.64</v>
      </c>
      <c r="F34" s="45">
        <f>(D34-E34)/E34</f>
        <v>-0.89867067516661836</v>
      </c>
      <c r="G34" s="41">
        <v>40</v>
      </c>
      <c r="H34" s="39">
        <v>4</v>
      </c>
      <c r="I34" s="39">
        <f t="shared" si="0"/>
        <v>10</v>
      </c>
      <c r="J34" s="39">
        <v>3</v>
      </c>
      <c r="K34" s="39">
        <v>3</v>
      </c>
      <c r="L34" s="41">
        <v>16556</v>
      </c>
      <c r="M34" s="41">
        <v>2549</v>
      </c>
      <c r="N34" s="37">
        <v>44680</v>
      </c>
      <c r="O34" s="36" t="s">
        <v>43</v>
      </c>
      <c r="P34" s="33"/>
      <c r="Q34" s="54"/>
      <c r="R34" s="54"/>
      <c r="S34" s="72"/>
      <c r="T34" s="54"/>
      <c r="U34" s="32"/>
      <c r="V34" s="55"/>
      <c r="W34" s="55"/>
      <c r="X34" s="32"/>
      <c r="Y34" s="7"/>
      <c r="Z34" s="32"/>
      <c r="AA34" s="56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147063.71999999997</v>
      </c>
      <c r="E35" s="34">
        <v>230453.28</v>
      </c>
      <c r="F35" s="65">
        <f>(D35-E35)/E35</f>
        <v>-0.36185017631339433</v>
      </c>
      <c r="G35" s="34">
        <f>SUM(G23:G34)</f>
        <v>23201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2"/>
    </row>
    <row r="37" spans="1:29" ht="25.35" customHeight="1">
      <c r="A37" s="35">
        <v>21</v>
      </c>
      <c r="B37" s="35">
        <v>17</v>
      </c>
      <c r="C37" s="28" t="s">
        <v>551</v>
      </c>
      <c r="D37" s="41">
        <v>222.45</v>
      </c>
      <c r="E37" s="39">
        <v>1066.8399999999999</v>
      </c>
      <c r="F37" s="45">
        <f>(D37-E37)/E37</f>
        <v>-0.79148700836114128</v>
      </c>
      <c r="G37" s="41">
        <v>35</v>
      </c>
      <c r="H37" s="39">
        <v>3</v>
      </c>
      <c r="I37" s="39">
        <f>G37/H37</f>
        <v>11.666666666666666</v>
      </c>
      <c r="J37" s="39">
        <v>1</v>
      </c>
      <c r="K37" s="39">
        <v>4</v>
      </c>
      <c r="L37" s="41">
        <v>30192.22</v>
      </c>
      <c r="M37" s="41">
        <v>4613</v>
      </c>
      <c r="N37" s="37">
        <v>44673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56"/>
      <c r="AB37" s="56"/>
      <c r="AC37" s="32"/>
    </row>
    <row r="38" spans="1:29" ht="25.35" customHeight="1">
      <c r="A38" s="35">
        <v>22</v>
      </c>
      <c r="B38" s="39" t="s">
        <v>36</v>
      </c>
      <c r="C38" s="28" t="s">
        <v>58</v>
      </c>
      <c r="D38" s="41">
        <v>98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2</v>
      </c>
      <c r="K38" s="39" t="s">
        <v>36</v>
      </c>
      <c r="L38" s="41">
        <v>141711.95000000001</v>
      </c>
      <c r="M38" s="41">
        <v>23829</v>
      </c>
      <c r="N38" s="37">
        <v>44610</v>
      </c>
      <c r="O38" s="36" t="s">
        <v>59</v>
      </c>
      <c r="P38" s="33"/>
      <c r="Q38" s="54"/>
      <c r="R38" s="54"/>
      <c r="S38" s="72"/>
      <c r="T38" s="54"/>
      <c r="V38" s="55"/>
      <c r="W38" s="55"/>
      <c r="X38" s="56"/>
      <c r="Y38" s="32"/>
      <c r="Z38" s="32"/>
      <c r="AA38" s="7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122</v>
      </c>
      <c r="D39" s="41">
        <v>30</v>
      </c>
      <c r="E39" s="39" t="s">
        <v>36</v>
      </c>
      <c r="F39" s="39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29832.75</v>
      </c>
      <c r="M39" s="41">
        <v>5288</v>
      </c>
      <c r="N39" s="37">
        <v>44519</v>
      </c>
      <c r="O39" s="36" t="s">
        <v>71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56"/>
      <c r="AC39" s="32"/>
    </row>
    <row r="40" spans="1:29" ht="25.35" customHeight="1">
      <c r="A40" s="35">
        <v>24</v>
      </c>
      <c r="B40" s="42" t="s">
        <v>36</v>
      </c>
      <c r="C40" s="28" t="s">
        <v>601</v>
      </c>
      <c r="D40" s="41">
        <v>12</v>
      </c>
      <c r="E40" s="39" t="s">
        <v>36</v>
      </c>
      <c r="F40" s="39" t="s">
        <v>36</v>
      </c>
      <c r="G40" s="41">
        <v>3</v>
      </c>
      <c r="H40" s="39">
        <v>1</v>
      </c>
      <c r="I40" s="39">
        <f>G40/H40</f>
        <v>3</v>
      </c>
      <c r="J40" s="39">
        <v>1</v>
      </c>
      <c r="K40" s="39">
        <v>2</v>
      </c>
      <c r="L40" s="41">
        <v>149</v>
      </c>
      <c r="M40" s="41">
        <v>31</v>
      </c>
      <c r="N40" s="37">
        <v>44687</v>
      </c>
      <c r="O40" s="36" t="s">
        <v>59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32"/>
      <c r="AA40" s="56"/>
      <c r="AB40" s="56"/>
      <c r="AC40" s="32"/>
    </row>
    <row r="41" spans="1:29" ht="25.35" customHeight="1">
      <c r="A41" s="14"/>
      <c r="B41" s="14"/>
      <c r="C41" s="27" t="s">
        <v>294</v>
      </c>
      <c r="D41" s="34">
        <f>SUM(D35:D40)</f>
        <v>147426.16999999998</v>
      </c>
      <c r="E41" s="34">
        <v>230473.78</v>
      </c>
      <c r="F41" s="65">
        <f t="shared" ref="F41" si="1">(D41-E41)/E41</f>
        <v>-0.36033430787658366</v>
      </c>
      <c r="G41" s="34">
        <f>SUM(G35:G40)</f>
        <v>23261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sheetPr codeName="Sheet37"/>
  <dimension ref="A1:AC69"/>
  <sheetViews>
    <sheetView zoomScale="60" zoomScaleNormal="60" workbookViewId="0">
      <selection activeCell="S12" sqref="S1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44140625" style="1" customWidth="1"/>
    <col min="17" max="17" width="3.44140625" style="1" customWidth="1"/>
    <col min="18" max="18" width="4.5546875" style="1" customWidth="1"/>
    <col min="19" max="19" width="16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109375" style="1" customWidth="1"/>
    <col min="25" max="25" width="13.6640625" style="1" bestFit="1" customWidth="1"/>
    <col min="26" max="26" width="12.5546875" style="1" bestFit="1" customWidth="1"/>
    <col min="27" max="27" width="11" style="1" customWidth="1"/>
    <col min="28" max="28" width="14.88671875" style="1" customWidth="1"/>
    <col min="29" max="16384" width="8.88671875" style="1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573</v>
      </c>
      <c r="E6" s="4" t="s">
        <v>560</v>
      </c>
      <c r="F6" s="156"/>
      <c r="G6" s="4" t="s">
        <v>573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Y9" s="32"/>
      <c r="AA9" s="32"/>
      <c r="AB9" s="33"/>
    </row>
    <row r="10" spans="1:29" ht="21.6">
      <c r="A10" s="159"/>
      <c r="B10" s="159"/>
      <c r="C10" s="156"/>
      <c r="D10" s="75" t="s">
        <v>574</v>
      </c>
      <c r="E10" s="75" t="s">
        <v>561</v>
      </c>
      <c r="F10" s="156"/>
      <c r="G10" s="75" t="s">
        <v>574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AA10" s="32"/>
      <c r="AB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7"/>
      <c r="Y11" s="32"/>
      <c r="AA11" s="32"/>
      <c r="AB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7"/>
      <c r="Y12" s="55"/>
      <c r="AA12" s="32"/>
      <c r="AB12" s="56"/>
    </row>
    <row r="13" spans="1:29" ht="25.35" customHeight="1">
      <c r="A13" s="35">
        <v>1</v>
      </c>
      <c r="B13" s="35" t="s">
        <v>34</v>
      </c>
      <c r="C13" s="28" t="s">
        <v>571</v>
      </c>
      <c r="D13" s="41">
        <v>141016.07999999999</v>
      </c>
      <c r="E13" s="39" t="s">
        <v>36</v>
      </c>
      <c r="F13" s="39" t="s">
        <v>36</v>
      </c>
      <c r="G13" s="41">
        <v>18457</v>
      </c>
      <c r="H13" s="39">
        <v>198</v>
      </c>
      <c r="I13" s="39">
        <f>G13/H13</f>
        <v>93.217171717171723</v>
      </c>
      <c r="J13" s="39">
        <v>27</v>
      </c>
      <c r="K13" s="39">
        <v>1</v>
      </c>
      <c r="L13" s="41">
        <v>172937</v>
      </c>
      <c r="M13" s="41">
        <v>22787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16918.009999999998</v>
      </c>
      <c r="E14" s="39">
        <v>16622.32</v>
      </c>
      <c r="F14" s="45">
        <f t="shared" ref="F14:F21" si="0">(D14-E14)/E14</f>
        <v>1.778873225879412E-2</v>
      </c>
      <c r="G14" s="41">
        <v>3125</v>
      </c>
      <c r="H14" s="39">
        <v>87</v>
      </c>
      <c r="I14" s="39">
        <f>G14/H14</f>
        <v>35.919540229885058</v>
      </c>
      <c r="J14" s="39">
        <v>14</v>
      </c>
      <c r="K14" s="39">
        <v>6</v>
      </c>
      <c r="L14" s="41">
        <v>317740</v>
      </c>
      <c r="M14" s="41">
        <v>61523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56"/>
      <c r="AC14" s="32"/>
    </row>
    <row r="15" spans="1:29" ht="25.35" customHeight="1">
      <c r="A15" s="35">
        <v>3</v>
      </c>
      <c r="B15" s="35">
        <v>1</v>
      </c>
      <c r="C15" s="28" t="s">
        <v>548</v>
      </c>
      <c r="D15" s="41">
        <v>11134.77</v>
      </c>
      <c r="E15" s="39">
        <v>22847.17</v>
      </c>
      <c r="F15" s="45">
        <f t="shared" si="0"/>
        <v>-0.51264117175124968</v>
      </c>
      <c r="G15" s="41">
        <v>1683</v>
      </c>
      <c r="H15" s="39">
        <v>73</v>
      </c>
      <c r="I15" s="39">
        <f>G15/H15</f>
        <v>23.054794520547944</v>
      </c>
      <c r="J15" s="39">
        <v>9</v>
      </c>
      <c r="K15" s="39">
        <v>4</v>
      </c>
      <c r="L15" s="41">
        <v>273664.53000000003</v>
      </c>
      <c r="M15" s="41">
        <v>37623</v>
      </c>
      <c r="N15" s="37">
        <v>44666</v>
      </c>
      <c r="O15" s="36" t="s">
        <v>45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56"/>
      <c r="AC15" s="32"/>
    </row>
    <row r="16" spans="1:29" ht="25.35" customHeight="1">
      <c r="A16" s="35">
        <v>4</v>
      </c>
      <c r="B16" s="35">
        <v>3</v>
      </c>
      <c r="C16" s="28" t="s">
        <v>552</v>
      </c>
      <c r="D16" s="41">
        <v>9767</v>
      </c>
      <c r="E16" s="39">
        <v>13400</v>
      </c>
      <c r="F16" s="45">
        <f t="shared" si="0"/>
        <v>-0.27111940298507464</v>
      </c>
      <c r="G16" s="41">
        <v>1341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60125</v>
      </c>
      <c r="M16" s="41">
        <v>8718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564</v>
      </c>
      <c r="D17" s="41">
        <v>7807</v>
      </c>
      <c r="E17" s="39">
        <v>9944</v>
      </c>
      <c r="F17" s="45">
        <f t="shared" si="0"/>
        <v>-0.21490345937248592</v>
      </c>
      <c r="G17" s="41">
        <v>1647</v>
      </c>
      <c r="H17" s="39" t="s">
        <v>36</v>
      </c>
      <c r="I17" s="39" t="s">
        <v>36</v>
      </c>
      <c r="J17" s="39">
        <v>14</v>
      </c>
      <c r="K17" s="39">
        <v>2</v>
      </c>
      <c r="L17" s="41">
        <v>22638</v>
      </c>
      <c r="M17" s="41">
        <v>4687</v>
      </c>
      <c r="N17" s="37">
        <v>44680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56"/>
      <c r="AC17" s="32"/>
    </row>
    <row r="18" spans="1:29" ht="25.35" customHeight="1">
      <c r="A18" s="35">
        <v>6</v>
      </c>
      <c r="B18" s="35">
        <v>5</v>
      </c>
      <c r="C18" s="28" t="s">
        <v>536</v>
      </c>
      <c r="D18" s="41">
        <v>6445.31</v>
      </c>
      <c r="E18" s="39">
        <v>9046.42</v>
      </c>
      <c r="F18" s="45">
        <f t="shared" si="0"/>
        <v>-0.28752921045010066</v>
      </c>
      <c r="G18" s="41">
        <v>922</v>
      </c>
      <c r="H18" s="39">
        <v>30</v>
      </c>
      <c r="I18" s="39">
        <f>G18/H18</f>
        <v>30.733333333333334</v>
      </c>
      <c r="J18" s="39">
        <v>7</v>
      </c>
      <c r="K18" s="39">
        <v>5</v>
      </c>
      <c r="L18" s="41">
        <v>153331</v>
      </c>
      <c r="M18" s="41">
        <v>22048</v>
      </c>
      <c r="N18" s="37">
        <v>44659</v>
      </c>
      <c r="O18" s="36" t="s">
        <v>37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56"/>
      <c r="AC18" s="32"/>
    </row>
    <row r="19" spans="1:29" ht="25.35" customHeight="1">
      <c r="A19" s="35">
        <v>7</v>
      </c>
      <c r="B19" s="35">
        <v>8</v>
      </c>
      <c r="C19" s="28" t="s">
        <v>40</v>
      </c>
      <c r="D19" s="41">
        <v>6424.43</v>
      </c>
      <c r="E19" s="39">
        <v>5965.93</v>
      </c>
      <c r="F19" s="45">
        <f t="shared" si="0"/>
        <v>7.6853063981642419E-2</v>
      </c>
      <c r="G19" s="41">
        <v>1204</v>
      </c>
      <c r="H19" s="39">
        <v>33</v>
      </c>
      <c r="I19" s="39">
        <f>G19/H19</f>
        <v>36.484848484848484</v>
      </c>
      <c r="J19" s="39">
        <v>8</v>
      </c>
      <c r="K19" s="39">
        <v>9</v>
      </c>
      <c r="L19" s="41">
        <v>247174</v>
      </c>
      <c r="M19" s="41">
        <v>49575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56"/>
      <c r="AC19" s="32"/>
    </row>
    <row r="20" spans="1:29" ht="25.35" customHeight="1">
      <c r="A20" s="35">
        <v>8</v>
      </c>
      <c r="B20" s="35">
        <v>11</v>
      </c>
      <c r="C20" s="28" t="s">
        <v>42</v>
      </c>
      <c r="D20" s="41">
        <v>5245.02</v>
      </c>
      <c r="E20" s="39">
        <v>5023.3</v>
      </c>
      <c r="F20" s="45">
        <f t="shared" si="0"/>
        <v>4.4138315450003032E-2</v>
      </c>
      <c r="G20" s="41">
        <v>1030</v>
      </c>
      <c r="H20" s="39">
        <v>23</v>
      </c>
      <c r="I20" s="39">
        <f>G20/H20</f>
        <v>44.782608695652172</v>
      </c>
      <c r="J20" s="39">
        <v>7</v>
      </c>
      <c r="K20" s="39">
        <v>8</v>
      </c>
      <c r="L20" s="41">
        <v>155195</v>
      </c>
      <c r="M20" s="41">
        <v>30961</v>
      </c>
      <c r="N20" s="37">
        <v>44638</v>
      </c>
      <c r="O20" s="36" t="s">
        <v>43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56"/>
      <c r="AC20" s="32"/>
    </row>
    <row r="21" spans="1:29" ht="25.35" customHeight="1">
      <c r="A21" s="35">
        <v>9</v>
      </c>
      <c r="B21" s="35">
        <v>6</v>
      </c>
      <c r="C21" s="28" t="s">
        <v>537</v>
      </c>
      <c r="D21" s="41">
        <v>4682.6400000000003</v>
      </c>
      <c r="E21" s="39">
        <v>7672.36</v>
      </c>
      <c r="F21" s="45">
        <f t="shared" si="0"/>
        <v>-0.38967410288359766</v>
      </c>
      <c r="G21" s="41">
        <v>981</v>
      </c>
      <c r="H21" s="39">
        <v>42</v>
      </c>
      <c r="I21" s="39">
        <f>G21/H21</f>
        <v>23.357142857142858</v>
      </c>
      <c r="J21" s="39">
        <v>14</v>
      </c>
      <c r="K21" s="39">
        <v>5</v>
      </c>
      <c r="L21" s="41">
        <v>120914.21</v>
      </c>
      <c r="M21" s="41">
        <v>28397</v>
      </c>
      <c r="N21" s="37">
        <v>44659</v>
      </c>
      <c r="O21" s="36" t="s">
        <v>48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56"/>
      <c r="AC21" s="32"/>
    </row>
    <row r="22" spans="1:29" ht="25.35" customHeight="1">
      <c r="A22" s="35">
        <v>10</v>
      </c>
      <c r="B22" s="35" t="s">
        <v>34</v>
      </c>
      <c r="C22" s="28" t="s">
        <v>569</v>
      </c>
      <c r="D22" s="41">
        <v>4630</v>
      </c>
      <c r="E22" s="39" t="s">
        <v>36</v>
      </c>
      <c r="F22" s="39" t="s">
        <v>36</v>
      </c>
      <c r="G22" s="41">
        <v>743</v>
      </c>
      <c r="H22" s="39" t="s">
        <v>36</v>
      </c>
      <c r="I22" s="39" t="s">
        <v>36</v>
      </c>
      <c r="J22" s="39">
        <v>18</v>
      </c>
      <c r="K22" s="39">
        <v>1</v>
      </c>
      <c r="L22" s="41" t="s">
        <v>570</v>
      </c>
      <c r="M22" s="41">
        <v>743</v>
      </c>
      <c r="N22" s="37">
        <v>44687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214070.25999999998</v>
      </c>
      <c r="E23" s="34">
        <v>103671.88</v>
      </c>
      <c r="F23" s="65">
        <f t="shared" ref="F23" si="1">(D23-E23)/E23</f>
        <v>1.0648825891842606</v>
      </c>
      <c r="G23" s="34">
        <f t="shared" ref="G23" si="2">SUM(G13:G22)</f>
        <v>31133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2"/>
    </row>
    <row r="25" spans="1:29" ht="25.35" customHeight="1">
      <c r="A25" s="35">
        <v>11</v>
      </c>
      <c r="B25" s="35">
        <v>7</v>
      </c>
      <c r="C25" s="28" t="s">
        <v>565</v>
      </c>
      <c r="D25" s="41">
        <v>2975.03</v>
      </c>
      <c r="E25" s="39">
        <v>6633.61</v>
      </c>
      <c r="F25" s="45">
        <f>(D25-E25)/E25</f>
        <v>-0.55152172045085557</v>
      </c>
      <c r="G25" s="41">
        <v>468</v>
      </c>
      <c r="H25" s="39">
        <v>21</v>
      </c>
      <c r="I25" s="39">
        <f>G25/H25</f>
        <v>22.285714285714285</v>
      </c>
      <c r="J25" s="39">
        <v>11</v>
      </c>
      <c r="K25" s="39">
        <v>2</v>
      </c>
      <c r="L25" s="41">
        <v>12346.37</v>
      </c>
      <c r="M25" s="41">
        <v>2028</v>
      </c>
      <c r="N25" s="37">
        <v>44680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572</v>
      </c>
      <c r="D26" s="41">
        <v>2951.32</v>
      </c>
      <c r="E26" s="39" t="s">
        <v>36</v>
      </c>
      <c r="F26" s="39" t="s">
        <v>36</v>
      </c>
      <c r="G26" s="41">
        <v>433</v>
      </c>
      <c r="H26" s="39">
        <v>55</v>
      </c>
      <c r="I26" s="39">
        <f>G26/H26</f>
        <v>7.872727272727273</v>
      </c>
      <c r="J26" s="39">
        <v>15</v>
      </c>
      <c r="K26" s="39">
        <v>1</v>
      </c>
      <c r="L26" s="41">
        <v>2951</v>
      </c>
      <c r="M26" s="41">
        <v>433</v>
      </c>
      <c r="N26" s="37">
        <v>44687</v>
      </c>
      <c r="O26" s="36" t="s">
        <v>50</v>
      </c>
      <c r="P26" s="33"/>
      <c r="Q26" s="54"/>
      <c r="R26" s="54"/>
      <c r="S26" s="72"/>
      <c r="T26" s="56"/>
      <c r="U26" s="32"/>
      <c r="V26" s="55"/>
      <c r="W26" s="55"/>
      <c r="X26" s="7"/>
      <c r="Y26" s="32"/>
      <c r="Z26" s="56"/>
      <c r="AA26" s="32"/>
      <c r="AB26" s="56"/>
      <c r="AC26" s="32"/>
    </row>
    <row r="27" spans="1:29" ht="25.35" customHeight="1">
      <c r="A27" s="35">
        <v>13</v>
      </c>
      <c r="B27" s="35">
        <v>13</v>
      </c>
      <c r="C27" s="28" t="s">
        <v>553</v>
      </c>
      <c r="D27" s="41">
        <v>2626.69</v>
      </c>
      <c r="E27" s="41">
        <v>3257.27</v>
      </c>
      <c r="F27" s="45">
        <f>(D27-E27)/E27</f>
        <v>-0.19359156594325921</v>
      </c>
      <c r="G27" s="41">
        <v>566</v>
      </c>
      <c r="H27" s="39">
        <v>41</v>
      </c>
      <c r="I27" s="39">
        <f>G27/H27</f>
        <v>13.804878048780488</v>
      </c>
      <c r="J27" s="39">
        <v>7</v>
      </c>
      <c r="K27" s="39">
        <v>3</v>
      </c>
      <c r="L27" s="41">
        <v>31378.84</v>
      </c>
      <c r="M27" s="41">
        <v>6668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550</v>
      </c>
      <c r="D28" s="41">
        <v>2482.1</v>
      </c>
      <c r="E28" s="39">
        <v>5732.16</v>
      </c>
      <c r="F28" s="45">
        <f>(D28-E28)/E28</f>
        <v>-0.56698696477418631</v>
      </c>
      <c r="G28" s="41">
        <v>342</v>
      </c>
      <c r="H28" s="39">
        <v>15</v>
      </c>
      <c r="I28" s="39">
        <f>G28/H28</f>
        <v>22.8</v>
      </c>
      <c r="J28" s="39">
        <v>6</v>
      </c>
      <c r="K28" s="39">
        <v>4</v>
      </c>
      <c r="L28" s="41">
        <v>62254</v>
      </c>
      <c r="M28" s="41">
        <v>9518</v>
      </c>
      <c r="N28" s="37">
        <v>44666</v>
      </c>
      <c r="O28" s="36" t="s">
        <v>43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56"/>
      <c r="AC28" s="32"/>
    </row>
    <row r="29" spans="1:29" ht="25.35" customHeight="1">
      <c r="A29" s="35">
        <v>15</v>
      </c>
      <c r="B29" s="59">
        <v>9</v>
      </c>
      <c r="C29" s="28" t="s">
        <v>566</v>
      </c>
      <c r="D29" s="41">
        <v>2208.64</v>
      </c>
      <c r="E29" s="39">
        <v>5807.91</v>
      </c>
      <c r="F29" s="45">
        <f>(D29-E29)/E29</f>
        <v>-0.61971862511643605</v>
      </c>
      <c r="G29" s="41">
        <v>338</v>
      </c>
      <c r="H29" s="39">
        <v>28</v>
      </c>
      <c r="I29" s="39">
        <f>G29/H29</f>
        <v>12.071428571428571</v>
      </c>
      <c r="J29" s="39">
        <v>10</v>
      </c>
      <c r="K29" s="39">
        <v>2</v>
      </c>
      <c r="L29" s="41">
        <v>15084</v>
      </c>
      <c r="M29" s="41">
        <v>2276</v>
      </c>
      <c r="N29" s="37">
        <v>44680</v>
      </c>
      <c r="O29" s="36" t="s">
        <v>43</v>
      </c>
      <c r="P29" s="33"/>
      <c r="Q29" s="54"/>
      <c r="R29" s="54"/>
      <c r="S29" s="72"/>
      <c r="T29" s="54"/>
      <c r="V29" s="55"/>
      <c r="W29" s="55"/>
      <c r="X29" s="56"/>
      <c r="Y29" s="32"/>
      <c r="Z29" s="7"/>
      <c r="AA29" s="32"/>
      <c r="AB29" s="56"/>
      <c r="AC29" s="32"/>
    </row>
    <row r="30" spans="1:29" ht="25.35" customHeight="1">
      <c r="A30" s="35">
        <v>16</v>
      </c>
      <c r="B30" s="35">
        <v>14</v>
      </c>
      <c r="C30" s="28" t="s">
        <v>549</v>
      </c>
      <c r="D30" s="41">
        <v>1325</v>
      </c>
      <c r="E30" s="39">
        <v>3159</v>
      </c>
      <c r="F30" s="45">
        <f>(D30-E30)/E30</f>
        <v>-0.58056346945235837</v>
      </c>
      <c r="G30" s="41">
        <v>187</v>
      </c>
      <c r="H30" s="39" t="s">
        <v>36</v>
      </c>
      <c r="I30" s="39" t="s">
        <v>36</v>
      </c>
      <c r="J30" s="39">
        <v>3</v>
      </c>
      <c r="K30" s="39">
        <v>4</v>
      </c>
      <c r="L30" s="41">
        <v>46514</v>
      </c>
      <c r="M30" s="41">
        <v>6940</v>
      </c>
      <c r="N30" s="37">
        <v>44666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35">
        <v>12</v>
      </c>
      <c r="C31" s="28" t="s">
        <v>551</v>
      </c>
      <c r="D31" s="41">
        <v>1066.8399999999999</v>
      </c>
      <c r="E31" s="39">
        <v>3685.46</v>
      </c>
      <c r="F31" s="45">
        <f>(D31-E31)/E31</f>
        <v>-0.71052731545044578</v>
      </c>
      <c r="G31" s="41">
        <v>164</v>
      </c>
      <c r="H31" s="39">
        <v>9</v>
      </c>
      <c r="I31" s="39">
        <f>G31/H31</f>
        <v>18.222222222222221</v>
      </c>
      <c r="J31" s="39">
        <v>4</v>
      </c>
      <c r="K31" s="39">
        <v>3</v>
      </c>
      <c r="L31" s="41">
        <v>29447.53</v>
      </c>
      <c r="M31" s="41">
        <v>4480</v>
      </c>
      <c r="N31" s="37">
        <v>44673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554</v>
      </c>
      <c r="D32" s="41">
        <v>575</v>
      </c>
      <c r="E32" s="39" t="s">
        <v>36</v>
      </c>
      <c r="F32" s="39" t="s">
        <v>36</v>
      </c>
      <c r="G32" s="41">
        <v>102</v>
      </c>
      <c r="H32" s="39">
        <v>6</v>
      </c>
      <c r="I32" s="39">
        <f>G32/H32</f>
        <v>17</v>
      </c>
      <c r="J32" s="39">
        <v>3</v>
      </c>
      <c r="K32" s="39">
        <v>3</v>
      </c>
      <c r="L32" s="41">
        <v>9849</v>
      </c>
      <c r="M32" s="41">
        <v>1901</v>
      </c>
      <c r="N32" s="37">
        <v>44673</v>
      </c>
      <c r="O32" s="36" t="s">
        <v>81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56"/>
      <c r="AC32" s="32"/>
    </row>
    <row r="33" spans="1:29" ht="25.35" customHeight="1">
      <c r="A33" s="35">
        <v>19</v>
      </c>
      <c r="B33" s="35">
        <v>15</v>
      </c>
      <c r="C33" s="28" t="s">
        <v>567</v>
      </c>
      <c r="D33" s="41">
        <v>120.4</v>
      </c>
      <c r="E33" s="39">
        <v>2717.3</v>
      </c>
      <c r="F33" s="45">
        <f>(D33-E33)/E33</f>
        <v>-0.95569131122805728</v>
      </c>
      <c r="G33" s="41">
        <v>23</v>
      </c>
      <c r="H33" s="39">
        <v>3</v>
      </c>
      <c r="I33" s="39">
        <f>G33/H33</f>
        <v>7.666666666666667</v>
      </c>
      <c r="J33" s="39">
        <v>3</v>
      </c>
      <c r="K33" s="39">
        <v>2</v>
      </c>
      <c r="L33" s="41">
        <v>4268</v>
      </c>
      <c r="M33" s="41">
        <v>689</v>
      </c>
      <c r="N33" s="37">
        <v>44680</v>
      </c>
      <c r="O33" s="36" t="s">
        <v>50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56"/>
      <c r="AA33" s="32"/>
      <c r="AB33" s="56"/>
      <c r="AC33" s="32"/>
    </row>
    <row r="34" spans="1:29" ht="25.35" customHeight="1">
      <c r="A34" s="35">
        <v>20</v>
      </c>
      <c r="B34" s="62">
        <v>23</v>
      </c>
      <c r="C34" s="28" t="s">
        <v>94</v>
      </c>
      <c r="D34" s="41">
        <v>52</v>
      </c>
      <c r="E34" s="39">
        <v>299.5</v>
      </c>
      <c r="F34" s="45">
        <f>(D34-E34)/E34</f>
        <v>-0.82637729549248751</v>
      </c>
      <c r="G34" s="41">
        <v>10</v>
      </c>
      <c r="H34" s="39">
        <v>1</v>
      </c>
      <c r="I34" s="39">
        <f>G34/H34</f>
        <v>10</v>
      </c>
      <c r="J34" s="39">
        <v>1</v>
      </c>
      <c r="K34" s="39">
        <v>4</v>
      </c>
      <c r="L34" s="41">
        <v>9509</v>
      </c>
      <c r="M34" s="41">
        <v>1719</v>
      </c>
      <c r="N34" s="37">
        <v>44617</v>
      </c>
      <c r="O34" s="36" t="s">
        <v>43</v>
      </c>
      <c r="P34" s="33"/>
      <c r="Q34" s="54"/>
      <c r="R34" s="54"/>
      <c r="S34" s="72"/>
      <c r="T34" s="54"/>
      <c r="V34" s="55"/>
      <c r="W34" s="55"/>
      <c r="X34" s="56"/>
      <c r="Y34" s="26"/>
      <c r="Z34" s="7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230453.28</v>
      </c>
      <c r="E35" s="34">
        <v>124943.27000000002</v>
      </c>
      <c r="F35" s="65">
        <f>(D35-E35)/E35</f>
        <v>0.8444633312382489</v>
      </c>
      <c r="G35" s="34">
        <f t="shared" ref="G35" si="3">SUM(G23:G34)</f>
        <v>33766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2"/>
    </row>
    <row r="37" spans="1:29" ht="25.35" customHeight="1">
      <c r="A37" s="35">
        <v>21</v>
      </c>
      <c r="B37" s="39" t="s">
        <v>36</v>
      </c>
      <c r="C37" s="28" t="s">
        <v>51</v>
      </c>
      <c r="D37" s="41">
        <v>20.5</v>
      </c>
      <c r="E37" s="39" t="s">
        <v>36</v>
      </c>
      <c r="F37" s="39" t="s">
        <v>36</v>
      </c>
      <c r="G37" s="41">
        <v>9</v>
      </c>
      <c r="H37" s="39">
        <v>1</v>
      </c>
      <c r="I37" s="39">
        <f>G37/H37</f>
        <v>9</v>
      </c>
      <c r="J37" s="39">
        <v>1</v>
      </c>
      <c r="K37" s="39">
        <v>7</v>
      </c>
      <c r="L37" s="41">
        <v>16735.52</v>
      </c>
      <c r="M37" s="41">
        <v>3450</v>
      </c>
      <c r="N37" s="37">
        <v>44645</v>
      </c>
      <c r="O37" s="36" t="s">
        <v>48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  <c r="AA37" s="7"/>
      <c r="AB37" s="32"/>
    </row>
    <row r="38" spans="1:29" ht="25.35" customHeight="1">
      <c r="A38" s="14"/>
      <c r="B38" s="14"/>
      <c r="C38" s="27" t="s">
        <v>69</v>
      </c>
      <c r="D38" s="34">
        <f>SUM(D35:D37)</f>
        <v>230473.78</v>
      </c>
      <c r="E38" s="34">
        <v>126345.17000000003</v>
      </c>
      <c r="F38" s="65">
        <f t="shared" ref="F38" si="4">(D38-E38)/E38</f>
        <v>0.82415979969792241</v>
      </c>
      <c r="G38" s="34">
        <f>SUM(G35:G37)</f>
        <v>33775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96E9-0503-451D-949B-807CC0DC6B1A}">
  <dimension ref="A1:X81"/>
  <sheetViews>
    <sheetView topLeftCell="A45" zoomScale="60" zoomScaleNormal="60" workbookViewId="0">
      <selection activeCell="N65" sqref="N65:O65"/>
    </sheetView>
  </sheetViews>
  <sheetFormatPr defaultRowHeight="14.4"/>
  <cols>
    <col min="1" max="1" width="4.109375" customWidth="1"/>
    <col min="2" max="2" width="5.88671875" customWidth="1"/>
    <col min="3" max="3" width="29.44140625" customWidth="1"/>
    <col min="4" max="4" width="13.44140625" customWidth="1"/>
    <col min="5" max="5" width="14" customWidth="1"/>
    <col min="6" max="6" width="15.44140625" customWidth="1"/>
    <col min="7" max="7" width="12.44140625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</cols>
  <sheetData>
    <row r="1" spans="1:23" ht="19.8">
      <c r="A1" s="1"/>
      <c r="B1" s="1"/>
      <c r="C1" s="1"/>
      <c r="D1" s="1"/>
      <c r="E1" s="2" t="s">
        <v>972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8">
      <c r="A2" s="1"/>
      <c r="B2" s="1"/>
      <c r="C2" s="1"/>
      <c r="D2" s="1"/>
      <c r="E2" s="2" t="s">
        <v>973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3">
      <c r="A6" s="159"/>
      <c r="B6" s="159"/>
      <c r="C6" s="156"/>
      <c r="D6" s="4" t="s">
        <v>974</v>
      </c>
      <c r="E6" s="4" t="s">
        <v>965</v>
      </c>
      <c r="F6" s="156"/>
      <c r="G6" s="4" t="s">
        <v>974</v>
      </c>
      <c r="H6" s="156"/>
      <c r="I6" s="156"/>
      <c r="J6" s="156"/>
      <c r="K6" s="156"/>
      <c r="L6" s="156"/>
      <c r="M6" s="156"/>
      <c r="N6" s="156"/>
      <c r="O6" s="156"/>
    </row>
    <row r="7" spans="1:23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3" ht="15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3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</row>
    <row r="10" spans="1:23">
      <c r="A10" s="159"/>
      <c r="B10" s="159"/>
      <c r="C10" s="156"/>
      <c r="D10" s="4" t="s">
        <v>975</v>
      </c>
      <c r="E10" s="4" t="s">
        <v>966</v>
      </c>
      <c r="F10" s="156"/>
      <c r="G10" s="4" t="s">
        <v>975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</row>
    <row r="11" spans="1:23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</row>
    <row r="12" spans="1:23" ht="15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</row>
    <row r="13" spans="1:23" s="97" customFormat="1" ht="25.5" customHeight="1">
      <c r="A13" s="86">
        <v>1</v>
      </c>
      <c r="B13" s="86">
        <v>1</v>
      </c>
      <c r="C13" s="87" t="s">
        <v>968</v>
      </c>
      <c r="D13" s="88">
        <v>46826.66</v>
      </c>
      <c r="E13" s="88">
        <v>51953.48</v>
      </c>
      <c r="F13" s="98">
        <f>(D13-E13)/E13</f>
        <v>-9.868097382504501E-2</v>
      </c>
      <c r="G13" s="88">
        <v>6718</v>
      </c>
      <c r="H13" s="88">
        <v>125</v>
      </c>
      <c r="I13" s="89">
        <f>G13/H13</f>
        <v>53.744</v>
      </c>
      <c r="J13" s="88">
        <v>15</v>
      </c>
      <c r="K13" s="89">
        <v>2</v>
      </c>
      <c r="L13" s="88">
        <v>127695.77</v>
      </c>
      <c r="M13" s="88">
        <v>19081</v>
      </c>
      <c r="N13" s="90">
        <v>44988</v>
      </c>
      <c r="O13" s="91" t="s">
        <v>969</v>
      </c>
    </row>
    <row r="14" spans="1:23" s="97" customFormat="1" ht="25.95" customHeight="1">
      <c r="A14" s="86">
        <v>2</v>
      </c>
      <c r="B14" s="86" t="s">
        <v>34</v>
      </c>
      <c r="C14" s="87" t="s">
        <v>986</v>
      </c>
      <c r="D14" s="88">
        <v>42561.75</v>
      </c>
      <c r="E14" s="88" t="s">
        <v>36</v>
      </c>
      <c r="F14" s="98" t="s">
        <v>36</v>
      </c>
      <c r="G14" s="88">
        <v>5477</v>
      </c>
      <c r="H14" s="89">
        <v>95</v>
      </c>
      <c r="I14" s="89">
        <f t="shared" ref="I14:I28" si="0">G14/H14</f>
        <v>57.652631578947371</v>
      </c>
      <c r="J14" s="89">
        <v>17</v>
      </c>
      <c r="K14" s="89">
        <v>1</v>
      </c>
      <c r="L14" s="88">
        <v>45075.839999999997</v>
      </c>
      <c r="M14" s="88">
        <v>5812</v>
      </c>
      <c r="N14" s="90">
        <v>44995</v>
      </c>
      <c r="O14" s="91" t="s">
        <v>825</v>
      </c>
      <c r="V14" s="122"/>
      <c r="W14" s="93"/>
    </row>
    <row r="15" spans="1:23" s="97" customFormat="1" ht="25.95" customHeight="1">
      <c r="A15" s="86">
        <v>3</v>
      </c>
      <c r="B15" s="86">
        <v>3</v>
      </c>
      <c r="C15" s="87" t="s">
        <v>945</v>
      </c>
      <c r="D15" s="88">
        <v>26585.9</v>
      </c>
      <c r="E15" s="88">
        <v>25135.4</v>
      </c>
      <c r="F15" s="98">
        <f>(D15-E15)/E15</f>
        <v>5.7707456416050663E-2</v>
      </c>
      <c r="G15" s="88">
        <v>4284</v>
      </c>
      <c r="H15" s="89">
        <v>75</v>
      </c>
      <c r="I15" s="89">
        <f t="shared" si="0"/>
        <v>57.12</v>
      </c>
      <c r="J15" s="89">
        <v>16</v>
      </c>
      <c r="K15" s="89">
        <v>4</v>
      </c>
      <c r="L15" s="88">
        <v>223118.24</v>
      </c>
      <c r="M15" s="88">
        <v>35831</v>
      </c>
      <c r="N15" s="90">
        <v>44973</v>
      </c>
      <c r="O15" s="91" t="s">
        <v>48</v>
      </c>
      <c r="V15" s="122"/>
      <c r="W15" s="93"/>
    </row>
    <row r="16" spans="1:23" s="97" customFormat="1" ht="25.95" customHeight="1">
      <c r="A16" s="86">
        <v>4</v>
      </c>
      <c r="B16" s="86">
        <v>5</v>
      </c>
      <c r="C16" s="87" t="s">
        <v>924</v>
      </c>
      <c r="D16" s="88">
        <v>21981.88</v>
      </c>
      <c r="E16" s="88">
        <v>16776.05</v>
      </c>
      <c r="F16" s="98">
        <f>(D16-E16)/E16</f>
        <v>0.31031321437406312</v>
      </c>
      <c r="G16" s="88">
        <v>4095</v>
      </c>
      <c r="H16" s="89">
        <v>83</v>
      </c>
      <c r="I16" s="89">
        <f t="shared" si="0"/>
        <v>49.337349397590359</v>
      </c>
      <c r="J16" s="89">
        <v>12</v>
      </c>
      <c r="K16" s="89">
        <v>6</v>
      </c>
      <c r="L16" s="88">
        <v>273097.37</v>
      </c>
      <c r="M16" s="88">
        <v>54085</v>
      </c>
      <c r="N16" s="90">
        <v>44960</v>
      </c>
      <c r="O16" s="91" t="s">
        <v>45</v>
      </c>
      <c r="V16" s="122"/>
      <c r="W16" s="93"/>
    </row>
    <row r="17" spans="1:24" s="97" customFormat="1" ht="25.95" customHeight="1">
      <c r="A17" s="86">
        <v>5</v>
      </c>
      <c r="B17" s="86" t="s">
        <v>149</v>
      </c>
      <c r="C17" s="87" t="s">
        <v>988</v>
      </c>
      <c r="D17" s="88">
        <v>18353</v>
      </c>
      <c r="E17" s="88" t="s">
        <v>36</v>
      </c>
      <c r="F17" s="98" t="s">
        <v>36</v>
      </c>
      <c r="G17" s="88">
        <v>985</v>
      </c>
      <c r="H17" s="89">
        <v>1</v>
      </c>
      <c r="I17" s="89">
        <f t="shared" si="0"/>
        <v>985</v>
      </c>
      <c r="J17" s="89">
        <v>0.01</v>
      </c>
      <c r="K17" s="89">
        <v>0</v>
      </c>
      <c r="L17" s="88">
        <v>18353</v>
      </c>
      <c r="M17" s="88">
        <v>985</v>
      </c>
      <c r="N17" s="105" t="s">
        <v>150</v>
      </c>
      <c r="O17" s="91" t="s">
        <v>539</v>
      </c>
      <c r="V17" s="122"/>
      <c r="W17" s="93"/>
    </row>
    <row r="18" spans="1:24" s="97" customFormat="1" ht="25.5" customHeight="1">
      <c r="A18" s="86">
        <v>6</v>
      </c>
      <c r="B18" s="86">
        <v>2</v>
      </c>
      <c r="C18" s="87" t="s">
        <v>967</v>
      </c>
      <c r="D18" s="88">
        <v>18015.59</v>
      </c>
      <c r="E18" s="88">
        <v>28937.19</v>
      </c>
      <c r="F18" s="98">
        <f>(D18-E18)/E18</f>
        <v>-0.37742434562581922</v>
      </c>
      <c r="G18" s="88">
        <v>2518</v>
      </c>
      <c r="H18" s="89">
        <v>53</v>
      </c>
      <c r="I18" s="89">
        <f t="shared" si="0"/>
        <v>47.509433962264154</v>
      </c>
      <c r="J18" s="89">
        <v>10</v>
      </c>
      <c r="K18" s="89">
        <v>2</v>
      </c>
      <c r="L18" s="88">
        <v>57734.04</v>
      </c>
      <c r="M18" s="88">
        <v>8024</v>
      </c>
      <c r="N18" s="90">
        <v>44988</v>
      </c>
      <c r="O18" s="91" t="s">
        <v>45</v>
      </c>
      <c r="V18" s="122"/>
      <c r="W18" s="93"/>
    </row>
    <row r="19" spans="1:24" s="97" customFormat="1" ht="25.5" customHeight="1">
      <c r="A19" s="86">
        <v>7</v>
      </c>
      <c r="B19" s="86">
        <v>4</v>
      </c>
      <c r="C19" s="87" t="s">
        <v>961</v>
      </c>
      <c r="D19" s="88">
        <v>17246.82</v>
      </c>
      <c r="E19" s="88">
        <v>18176.919999999998</v>
      </c>
      <c r="F19" s="98">
        <f>(D19-E19)/E19</f>
        <v>-5.1169285005380372E-2</v>
      </c>
      <c r="G19" s="88">
        <v>2461</v>
      </c>
      <c r="H19" s="89">
        <v>43</v>
      </c>
      <c r="I19" s="89">
        <f t="shared" si="0"/>
        <v>57.232558139534881</v>
      </c>
      <c r="J19" s="89">
        <v>11</v>
      </c>
      <c r="K19" s="89">
        <v>3</v>
      </c>
      <c r="L19" s="88">
        <v>64234.01</v>
      </c>
      <c r="M19" s="88">
        <v>9776</v>
      </c>
      <c r="N19" s="90">
        <v>44981</v>
      </c>
      <c r="O19" s="91" t="s">
        <v>944</v>
      </c>
      <c r="V19" s="122"/>
      <c r="W19" s="93"/>
    </row>
    <row r="20" spans="1:24" s="97" customFormat="1" ht="25.5" customHeight="1">
      <c r="A20" s="86">
        <v>8</v>
      </c>
      <c r="B20" s="86" t="s">
        <v>149</v>
      </c>
      <c r="C20" s="87" t="s">
        <v>991</v>
      </c>
      <c r="D20" s="88">
        <v>14843</v>
      </c>
      <c r="E20" s="88" t="s">
        <v>36</v>
      </c>
      <c r="F20" s="98" t="s">
        <v>36</v>
      </c>
      <c r="G20" s="88">
        <v>849</v>
      </c>
      <c r="H20" s="89">
        <v>1</v>
      </c>
      <c r="I20" s="89">
        <f t="shared" si="0"/>
        <v>849</v>
      </c>
      <c r="J20" s="89">
        <v>1</v>
      </c>
      <c r="K20" s="89">
        <v>0</v>
      </c>
      <c r="L20" s="88">
        <v>14843</v>
      </c>
      <c r="M20" s="88">
        <v>849</v>
      </c>
      <c r="N20" s="105" t="s">
        <v>150</v>
      </c>
      <c r="O20" s="91" t="s">
        <v>539</v>
      </c>
      <c r="V20" s="122"/>
      <c r="W20" s="93"/>
    </row>
    <row r="21" spans="1:24" s="97" customFormat="1" ht="25.5" customHeight="1">
      <c r="A21" s="86">
        <v>9</v>
      </c>
      <c r="B21" s="86">
        <v>7</v>
      </c>
      <c r="C21" s="87" t="s">
        <v>836</v>
      </c>
      <c r="D21" s="88">
        <v>13764.07</v>
      </c>
      <c r="E21" s="88">
        <v>14552.87</v>
      </c>
      <c r="F21" s="98">
        <f>(D21-E21)/E21</f>
        <v>-5.4202366955796423E-2</v>
      </c>
      <c r="G21" s="88">
        <v>2352</v>
      </c>
      <c r="H21" s="89">
        <v>59</v>
      </c>
      <c r="I21" s="89">
        <f t="shared" si="0"/>
        <v>39.864406779661017</v>
      </c>
      <c r="J21" s="89">
        <v>9</v>
      </c>
      <c r="K21" s="89">
        <v>12</v>
      </c>
      <c r="L21" s="88">
        <v>1006907.35</v>
      </c>
      <c r="M21" s="88">
        <v>187141</v>
      </c>
      <c r="N21" s="90" t="s">
        <v>857</v>
      </c>
      <c r="O21" s="91" t="s">
        <v>918</v>
      </c>
      <c r="U21" s="122"/>
      <c r="V21" s="122"/>
      <c r="W21" s="93"/>
    </row>
    <row r="22" spans="1:24" s="97" customFormat="1" ht="25.5" customHeight="1">
      <c r="A22" s="86">
        <v>10</v>
      </c>
      <c r="B22" s="35" t="s">
        <v>34</v>
      </c>
      <c r="C22" s="87" t="s">
        <v>984</v>
      </c>
      <c r="D22" s="88">
        <v>13014.53</v>
      </c>
      <c r="E22" s="88" t="s">
        <v>36</v>
      </c>
      <c r="F22" s="98" t="s">
        <v>36</v>
      </c>
      <c r="G22" s="88">
        <v>1888</v>
      </c>
      <c r="H22" s="89">
        <v>67</v>
      </c>
      <c r="I22" s="89">
        <f t="shared" si="0"/>
        <v>28.17910447761194</v>
      </c>
      <c r="J22" s="89">
        <v>16</v>
      </c>
      <c r="K22" s="89">
        <v>1</v>
      </c>
      <c r="L22" s="88">
        <v>21766.16</v>
      </c>
      <c r="M22" s="88">
        <v>3060</v>
      </c>
      <c r="N22" s="90">
        <v>44995</v>
      </c>
      <c r="O22" s="91" t="s">
        <v>985</v>
      </c>
      <c r="U22" s="122"/>
      <c r="V22" s="122"/>
      <c r="W22" s="93"/>
    </row>
    <row r="23" spans="1:24" ht="25.35" customHeight="1">
      <c r="A23" s="107"/>
      <c r="B23" s="107"/>
      <c r="C23" s="117" t="s">
        <v>53</v>
      </c>
      <c r="D23" s="108">
        <f>SUM(D13:D22)</f>
        <v>233193.2</v>
      </c>
      <c r="E23" s="108">
        <v>204841.80000000002</v>
      </c>
      <c r="F23" s="109">
        <f>(D23-E23)/E23</f>
        <v>0.13840632136604927</v>
      </c>
      <c r="G23" s="108">
        <f>SUM(G13:G22)</f>
        <v>31627</v>
      </c>
      <c r="H23" s="110"/>
      <c r="I23" s="110"/>
      <c r="J23" s="110"/>
      <c r="K23" s="110"/>
      <c r="L23" s="108"/>
      <c r="M23" s="108"/>
      <c r="N23" s="111"/>
      <c r="O23" s="112"/>
      <c r="U23" s="125"/>
      <c r="V23" s="125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122"/>
      <c r="X24" s="93"/>
    </row>
    <row r="25" spans="1:24" s="97" customFormat="1" ht="25.5" customHeight="1">
      <c r="A25" s="86">
        <v>11</v>
      </c>
      <c r="B25" s="35" t="s">
        <v>149</v>
      </c>
      <c r="C25" s="87" t="s">
        <v>989</v>
      </c>
      <c r="D25" s="88">
        <v>12516</v>
      </c>
      <c r="E25" s="88" t="s">
        <v>36</v>
      </c>
      <c r="F25" s="98" t="s">
        <v>36</v>
      </c>
      <c r="G25" s="88">
        <v>985</v>
      </c>
      <c r="H25" s="89">
        <v>1</v>
      </c>
      <c r="I25" s="89">
        <f t="shared" si="0"/>
        <v>985</v>
      </c>
      <c r="J25" s="89">
        <v>1</v>
      </c>
      <c r="K25" s="89">
        <v>0</v>
      </c>
      <c r="L25" s="88">
        <v>12516</v>
      </c>
      <c r="M25" s="88">
        <v>985</v>
      </c>
      <c r="N25" s="105" t="s">
        <v>150</v>
      </c>
      <c r="O25" s="91" t="s">
        <v>539</v>
      </c>
      <c r="U25" s="122"/>
      <c r="V25" s="122"/>
      <c r="W25" s="93"/>
    </row>
    <row r="26" spans="1:24" s="97" customFormat="1" ht="25.5" customHeight="1">
      <c r="A26" s="86">
        <v>12</v>
      </c>
      <c r="B26" s="86">
        <v>8</v>
      </c>
      <c r="C26" s="87" t="s">
        <v>956</v>
      </c>
      <c r="D26" s="88">
        <v>12279.14</v>
      </c>
      <c r="E26" s="88">
        <v>13849.11</v>
      </c>
      <c r="F26" s="98">
        <f>(D26-E26)/E26</f>
        <v>-0.11336251932434656</v>
      </c>
      <c r="G26" s="88">
        <v>2469</v>
      </c>
      <c r="H26" s="89">
        <v>66</v>
      </c>
      <c r="I26" s="89">
        <f t="shared" si="0"/>
        <v>37.409090909090907</v>
      </c>
      <c r="J26" s="89">
        <v>15</v>
      </c>
      <c r="K26" s="89">
        <v>3</v>
      </c>
      <c r="L26" s="88">
        <v>52809.649999999994</v>
      </c>
      <c r="M26" s="88">
        <v>10679</v>
      </c>
      <c r="N26" s="90">
        <v>44981</v>
      </c>
      <c r="O26" s="91" t="s">
        <v>876</v>
      </c>
      <c r="U26" s="122"/>
      <c r="V26" s="122"/>
      <c r="W26" s="93"/>
    </row>
    <row r="27" spans="1:24" s="97" customFormat="1" ht="25.5" customHeight="1">
      <c r="A27" s="86">
        <v>13</v>
      </c>
      <c r="B27" s="86" t="s">
        <v>149</v>
      </c>
      <c r="C27" s="87" t="s">
        <v>990</v>
      </c>
      <c r="D27" s="88">
        <v>11998</v>
      </c>
      <c r="E27" s="88" t="s">
        <v>36</v>
      </c>
      <c r="F27" s="98" t="s">
        <v>36</v>
      </c>
      <c r="G27" s="88">
        <v>849</v>
      </c>
      <c r="H27" s="89">
        <v>1</v>
      </c>
      <c r="I27" s="89">
        <f t="shared" si="0"/>
        <v>849</v>
      </c>
      <c r="J27" s="89">
        <v>1</v>
      </c>
      <c r="K27" s="89">
        <v>0</v>
      </c>
      <c r="L27" s="88">
        <v>11998</v>
      </c>
      <c r="M27" s="88">
        <v>849</v>
      </c>
      <c r="N27" s="105" t="s">
        <v>150</v>
      </c>
      <c r="O27" s="91" t="s">
        <v>539</v>
      </c>
      <c r="U27" s="122"/>
      <c r="V27" s="122"/>
      <c r="W27" s="93"/>
    </row>
    <row r="28" spans="1:24" s="97" customFormat="1" ht="25.95" customHeight="1">
      <c r="A28" s="86">
        <v>14</v>
      </c>
      <c r="B28" s="86">
        <v>6</v>
      </c>
      <c r="C28" s="87" t="s">
        <v>850</v>
      </c>
      <c r="D28" s="88">
        <v>10753.8</v>
      </c>
      <c r="E28" s="88">
        <v>15034.62</v>
      </c>
      <c r="F28" s="98">
        <f>(D28-E28)/E28</f>
        <v>-0.28473084121846787</v>
      </c>
      <c r="G28" s="88">
        <v>1416</v>
      </c>
      <c r="H28" s="89">
        <v>26</v>
      </c>
      <c r="I28" s="89">
        <f t="shared" si="0"/>
        <v>54.46153846153846</v>
      </c>
      <c r="J28" s="89">
        <v>9</v>
      </c>
      <c r="K28" s="89">
        <v>13</v>
      </c>
      <c r="L28" s="88">
        <v>2660729.6</v>
      </c>
      <c r="M28" s="88">
        <v>352041</v>
      </c>
      <c r="N28" s="90">
        <v>44911</v>
      </c>
      <c r="O28" s="91" t="s">
        <v>921</v>
      </c>
      <c r="Q28" s="128"/>
      <c r="R28" s="128"/>
      <c r="U28" s="122"/>
      <c r="V28" s="122"/>
      <c r="W28" s="93"/>
    </row>
    <row r="29" spans="1:24" s="97" customFormat="1" ht="25.95" customHeight="1">
      <c r="A29" s="86">
        <v>15</v>
      </c>
      <c r="B29" s="86">
        <v>12</v>
      </c>
      <c r="C29" s="87" t="s">
        <v>971</v>
      </c>
      <c r="D29" s="88">
        <v>8628</v>
      </c>
      <c r="E29" s="88">
        <v>8361</v>
      </c>
      <c r="F29" s="98">
        <f t="shared" ref="F29:F40" si="1">(D29-E29)/E29</f>
        <v>3.1933979189092215E-2</v>
      </c>
      <c r="G29" s="88">
        <v>1714</v>
      </c>
      <c r="H29" s="89" t="s">
        <v>36</v>
      </c>
      <c r="I29" s="89" t="s">
        <v>36</v>
      </c>
      <c r="J29" s="88">
        <v>14</v>
      </c>
      <c r="K29" s="89">
        <v>2</v>
      </c>
      <c r="L29" s="88">
        <v>19325</v>
      </c>
      <c r="M29" s="88">
        <v>4024</v>
      </c>
      <c r="N29" s="90">
        <v>44988</v>
      </c>
      <c r="O29" s="91" t="s">
        <v>65</v>
      </c>
      <c r="Q29" s="128"/>
      <c r="R29" s="128"/>
      <c r="U29" s="122"/>
      <c r="V29" s="122"/>
      <c r="W29" s="93"/>
    </row>
    <row r="30" spans="1:24" s="97" customFormat="1" ht="25.5" customHeight="1">
      <c r="A30" s="86">
        <v>16</v>
      </c>
      <c r="B30" s="86">
        <v>11</v>
      </c>
      <c r="C30" s="87" t="s">
        <v>943</v>
      </c>
      <c r="D30" s="88">
        <v>5839.93</v>
      </c>
      <c r="E30" s="88">
        <v>8835.6299999999992</v>
      </c>
      <c r="F30" s="98">
        <f t="shared" si="1"/>
        <v>-0.33904769665547324</v>
      </c>
      <c r="G30" s="88">
        <v>852</v>
      </c>
      <c r="H30" s="89">
        <v>21</v>
      </c>
      <c r="I30" s="89">
        <f>G30/H30</f>
        <v>40.571428571428569</v>
      </c>
      <c r="J30" s="89">
        <v>8</v>
      </c>
      <c r="K30" s="89">
        <v>4</v>
      </c>
      <c r="L30" s="88">
        <v>134706.93</v>
      </c>
      <c r="M30" s="88">
        <v>18240</v>
      </c>
      <c r="N30" s="90">
        <v>44974</v>
      </c>
      <c r="O30" s="91" t="s">
        <v>944</v>
      </c>
      <c r="Q30" s="128"/>
      <c r="U30" s="122"/>
      <c r="V30" s="122"/>
      <c r="W30" s="93"/>
    </row>
    <row r="31" spans="1:24" s="97" customFormat="1" ht="25.5" customHeight="1">
      <c r="A31" s="86">
        <v>17</v>
      </c>
      <c r="B31" s="86">
        <v>10</v>
      </c>
      <c r="C31" s="87" t="s">
        <v>931</v>
      </c>
      <c r="D31" s="88">
        <v>4883.92</v>
      </c>
      <c r="E31" s="88">
        <v>10148.85</v>
      </c>
      <c r="F31" s="98">
        <f>(D31-E31)/E31</f>
        <v>-0.51877109229124485</v>
      </c>
      <c r="G31" s="88">
        <v>695</v>
      </c>
      <c r="H31" s="89">
        <v>21</v>
      </c>
      <c r="I31" s="89">
        <f>G31/H31</f>
        <v>33.095238095238095</v>
      </c>
      <c r="J31" s="89">
        <v>8</v>
      </c>
      <c r="K31" s="89">
        <v>5</v>
      </c>
      <c r="L31" s="88">
        <v>121882</v>
      </c>
      <c r="M31" s="88">
        <v>18202</v>
      </c>
      <c r="N31" s="90">
        <v>44967</v>
      </c>
      <c r="O31" s="91" t="s">
        <v>539</v>
      </c>
      <c r="Q31" s="93"/>
      <c r="R31" s="93"/>
      <c r="U31" s="122"/>
      <c r="V31" s="122"/>
      <c r="W31" s="93"/>
    </row>
    <row r="32" spans="1:24" s="97" customFormat="1" ht="25.5" customHeight="1">
      <c r="A32" s="86">
        <v>18</v>
      </c>
      <c r="B32" s="86">
        <v>9</v>
      </c>
      <c r="C32" s="87" t="s">
        <v>958</v>
      </c>
      <c r="D32" s="88">
        <v>4759.63</v>
      </c>
      <c r="E32" s="88">
        <v>10277.31</v>
      </c>
      <c r="F32" s="98">
        <f t="shared" si="1"/>
        <v>-0.53687978663677549</v>
      </c>
      <c r="G32" s="88">
        <v>687</v>
      </c>
      <c r="H32" s="89">
        <v>19</v>
      </c>
      <c r="I32" s="89">
        <f t="shared" ref="I32:I38" si="2">G32/H32</f>
        <v>36.157894736842103</v>
      </c>
      <c r="J32" s="89">
        <v>6</v>
      </c>
      <c r="K32" s="89">
        <v>3</v>
      </c>
      <c r="L32" s="88">
        <v>42156.639999999999</v>
      </c>
      <c r="M32" s="88">
        <v>6707</v>
      </c>
      <c r="N32" s="90">
        <v>44981</v>
      </c>
      <c r="O32" s="91" t="s">
        <v>39</v>
      </c>
      <c r="Q32" s="128"/>
      <c r="U32" s="122"/>
      <c r="V32" s="122"/>
      <c r="W32" s="93"/>
    </row>
    <row r="33" spans="1:24" s="97" customFormat="1" ht="25.5" customHeight="1">
      <c r="A33" s="86">
        <v>19</v>
      </c>
      <c r="B33" s="86">
        <v>14</v>
      </c>
      <c r="C33" s="87" t="s">
        <v>916</v>
      </c>
      <c r="D33" s="88">
        <v>3263.47</v>
      </c>
      <c r="E33" s="88">
        <v>5743.6</v>
      </c>
      <c r="F33" s="98">
        <f t="shared" si="1"/>
        <v>-0.4318075771293266</v>
      </c>
      <c r="G33" s="88">
        <v>452</v>
      </c>
      <c r="H33" s="88">
        <v>17</v>
      </c>
      <c r="I33" s="89">
        <f t="shared" si="2"/>
        <v>26.588235294117649</v>
      </c>
      <c r="J33" s="88">
        <v>6</v>
      </c>
      <c r="K33" s="89">
        <v>7</v>
      </c>
      <c r="L33" s="88">
        <v>247176.18000000005</v>
      </c>
      <c r="M33" s="88">
        <v>37490</v>
      </c>
      <c r="N33" s="90">
        <v>44960</v>
      </c>
      <c r="O33" s="91" t="s">
        <v>62</v>
      </c>
      <c r="U33" s="122"/>
      <c r="V33" s="122"/>
      <c r="W33" s="93"/>
    </row>
    <row r="34" spans="1:24" s="97" customFormat="1" ht="25.95" customHeight="1">
      <c r="A34" s="86">
        <v>20</v>
      </c>
      <c r="B34" s="86">
        <v>18</v>
      </c>
      <c r="C34" s="87" t="s">
        <v>908</v>
      </c>
      <c r="D34" s="88">
        <v>3119.51</v>
      </c>
      <c r="E34" s="88">
        <v>2362.08</v>
      </c>
      <c r="F34" s="98">
        <f t="shared" si="1"/>
        <v>0.32066229763598197</v>
      </c>
      <c r="G34" s="88">
        <v>438</v>
      </c>
      <c r="H34" s="89">
        <v>9</v>
      </c>
      <c r="I34" s="89">
        <f t="shared" si="2"/>
        <v>48.666666666666664</v>
      </c>
      <c r="J34" s="89">
        <v>3</v>
      </c>
      <c r="K34" s="89">
        <v>7</v>
      </c>
      <c r="L34" s="88">
        <v>100645.23</v>
      </c>
      <c r="M34" s="88">
        <v>14992</v>
      </c>
      <c r="N34" s="90">
        <v>44953</v>
      </c>
      <c r="O34" s="91" t="s">
        <v>48</v>
      </c>
      <c r="U34" s="122"/>
      <c r="V34" s="122"/>
      <c r="W34" s="122"/>
      <c r="X34" s="93"/>
    </row>
    <row r="35" spans="1:24" ht="24.75" customHeight="1">
      <c r="A35" s="107"/>
      <c r="B35" s="107"/>
      <c r="C35" s="117" t="s">
        <v>69</v>
      </c>
      <c r="D35" s="108">
        <f>SUM(D23:D34)</f>
        <v>311234.59999999998</v>
      </c>
      <c r="E35" s="108">
        <v>250345.8</v>
      </c>
      <c r="F35" s="109">
        <f>(D35-E35)/E35</f>
        <v>0.24321877978380302</v>
      </c>
      <c r="G35" s="108">
        <f>SUM(G23:G34)</f>
        <v>42184</v>
      </c>
      <c r="H35" s="110"/>
      <c r="I35" s="110"/>
      <c r="J35" s="110"/>
      <c r="K35" s="110"/>
      <c r="L35" s="108"/>
      <c r="M35" s="108"/>
      <c r="N35" s="111"/>
      <c r="O35" s="112"/>
      <c r="W35" s="125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122"/>
      <c r="X36" s="93"/>
    </row>
    <row r="37" spans="1:24" s="97" customFormat="1" ht="25.5" customHeight="1">
      <c r="A37" s="86">
        <v>21</v>
      </c>
      <c r="B37" s="86">
        <v>13</v>
      </c>
      <c r="C37" s="87" t="s">
        <v>962</v>
      </c>
      <c r="D37" s="88">
        <v>3074.24</v>
      </c>
      <c r="E37" s="88">
        <v>5847.49</v>
      </c>
      <c r="F37" s="98">
        <f t="shared" si="1"/>
        <v>-0.47426331639729186</v>
      </c>
      <c r="G37" s="88">
        <v>416</v>
      </c>
      <c r="H37" s="89">
        <v>12</v>
      </c>
      <c r="I37" s="89">
        <f t="shared" si="2"/>
        <v>34.666666666666664</v>
      </c>
      <c r="J37" s="89">
        <v>6</v>
      </c>
      <c r="K37" s="89">
        <v>3</v>
      </c>
      <c r="L37" s="88">
        <v>35287.1</v>
      </c>
      <c r="M37" s="88">
        <v>4810</v>
      </c>
      <c r="N37" s="90">
        <v>44981</v>
      </c>
      <c r="O37" s="91" t="s">
        <v>825</v>
      </c>
      <c r="U37" s="122"/>
      <c r="V37" s="122"/>
      <c r="W37" s="122"/>
      <c r="X37" s="93"/>
    </row>
    <row r="38" spans="1:24" s="97" customFormat="1" ht="25.5" customHeight="1">
      <c r="A38" s="86">
        <v>22</v>
      </c>
      <c r="B38" s="86">
        <v>16</v>
      </c>
      <c r="C38" s="87" t="s">
        <v>863</v>
      </c>
      <c r="D38" s="88">
        <v>2626.07</v>
      </c>
      <c r="E38" s="88">
        <v>3752.44</v>
      </c>
      <c r="F38" s="98">
        <f t="shared" si="1"/>
        <v>-0.30017002270522641</v>
      </c>
      <c r="G38" s="88">
        <v>350</v>
      </c>
      <c r="H38" s="89">
        <v>7</v>
      </c>
      <c r="I38" s="89">
        <f t="shared" si="2"/>
        <v>50</v>
      </c>
      <c r="J38" s="89">
        <v>4</v>
      </c>
      <c r="K38" s="89">
        <v>11</v>
      </c>
      <c r="L38" s="88">
        <v>893975.25999999978</v>
      </c>
      <c r="M38" s="88">
        <v>134715</v>
      </c>
      <c r="N38" s="90">
        <v>44925</v>
      </c>
      <c r="O38" s="91" t="s">
        <v>314</v>
      </c>
      <c r="U38" s="122"/>
      <c r="V38" s="122"/>
      <c r="W38" s="122"/>
      <c r="X38" s="93"/>
    </row>
    <row r="39" spans="1:24" s="97" customFormat="1" ht="25.5" customHeight="1">
      <c r="A39" s="86">
        <v>23</v>
      </c>
      <c r="B39" s="86">
        <v>15</v>
      </c>
      <c r="C39" s="87" t="s">
        <v>957</v>
      </c>
      <c r="D39" s="88">
        <v>1898</v>
      </c>
      <c r="E39" s="88">
        <v>4403</v>
      </c>
      <c r="F39" s="98">
        <f t="shared" si="1"/>
        <v>-0.5689302748126277</v>
      </c>
      <c r="G39" s="88">
        <v>266</v>
      </c>
      <c r="H39" s="89" t="s">
        <v>36</v>
      </c>
      <c r="I39" s="89" t="s">
        <v>36</v>
      </c>
      <c r="J39" s="89">
        <v>4</v>
      </c>
      <c r="K39" s="89">
        <v>3</v>
      </c>
      <c r="L39" s="88">
        <v>19309</v>
      </c>
      <c r="M39" s="88">
        <v>2814</v>
      </c>
      <c r="N39" s="90">
        <v>44981</v>
      </c>
      <c r="O39" s="91" t="s">
        <v>65</v>
      </c>
      <c r="U39" s="122"/>
      <c r="V39" s="122"/>
      <c r="W39" s="122"/>
      <c r="X39" s="93"/>
    </row>
    <row r="40" spans="1:24" s="97" customFormat="1" ht="25.95" customHeight="1">
      <c r="A40" s="86">
        <v>24</v>
      </c>
      <c r="B40" s="86">
        <v>21</v>
      </c>
      <c r="C40" s="87" t="s">
        <v>865</v>
      </c>
      <c r="D40" s="89">
        <v>1441.74</v>
      </c>
      <c r="E40" s="89">
        <v>1079.46</v>
      </c>
      <c r="F40" s="98">
        <f t="shared" si="1"/>
        <v>0.33561225056972926</v>
      </c>
      <c r="G40" s="88">
        <v>288</v>
      </c>
      <c r="H40" s="89">
        <v>9</v>
      </c>
      <c r="I40" s="89">
        <f>G40/H40</f>
        <v>32</v>
      </c>
      <c r="J40" s="89">
        <v>4</v>
      </c>
      <c r="K40" s="89">
        <v>11</v>
      </c>
      <c r="L40" s="88">
        <v>163015.64000000001</v>
      </c>
      <c r="M40" s="88">
        <v>33091</v>
      </c>
      <c r="N40" s="90">
        <v>44925</v>
      </c>
      <c r="O40" s="91" t="s">
        <v>876</v>
      </c>
      <c r="U40" s="122"/>
      <c r="V40" s="122"/>
      <c r="W40" s="122"/>
      <c r="X40" s="93"/>
    </row>
    <row r="41" spans="1:24" s="97" customFormat="1" ht="25.5" customHeight="1">
      <c r="A41" s="86">
        <v>25</v>
      </c>
      <c r="B41" s="35" t="s">
        <v>34</v>
      </c>
      <c r="C41" s="87" t="s">
        <v>978</v>
      </c>
      <c r="D41" s="88">
        <v>1189.42</v>
      </c>
      <c r="E41" s="88" t="s">
        <v>36</v>
      </c>
      <c r="F41" s="98" t="s">
        <v>36</v>
      </c>
      <c r="G41" s="88">
        <v>178</v>
      </c>
      <c r="H41" s="89">
        <v>20</v>
      </c>
      <c r="I41" s="89">
        <f>G41/H41</f>
        <v>8.9</v>
      </c>
      <c r="J41" s="89">
        <v>9</v>
      </c>
      <c r="K41" s="89">
        <v>1</v>
      </c>
      <c r="L41" s="88">
        <v>1189.42</v>
      </c>
      <c r="M41" s="88">
        <v>178</v>
      </c>
      <c r="N41" s="90">
        <v>44995</v>
      </c>
      <c r="O41" s="91" t="s">
        <v>876</v>
      </c>
      <c r="U41" s="122"/>
      <c r="V41" s="122"/>
      <c r="W41" s="122"/>
      <c r="X41" s="93"/>
    </row>
    <row r="42" spans="1:24" s="97" customFormat="1" ht="25.95" customHeight="1">
      <c r="A42" s="86">
        <v>26</v>
      </c>
      <c r="B42" s="86">
        <v>17</v>
      </c>
      <c r="C42" s="87" t="s">
        <v>932</v>
      </c>
      <c r="D42" s="88">
        <v>819.18</v>
      </c>
      <c r="E42" s="88">
        <v>3042.86</v>
      </c>
      <c r="F42" s="98">
        <f>(D42-E42)/E42</f>
        <v>-0.73078616827589837</v>
      </c>
      <c r="G42" s="88">
        <v>111</v>
      </c>
      <c r="H42" s="89">
        <v>4</v>
      </c>
      <c r="I42" s="89">
        <f t="shared" ref="I42:I52" si="3">G42/H42</f>
        <v>27.75</v>
      </c>
      <c r="J42" s="89">
        <v>2</v>
      </c>
      <c r="K42" s="89">
        <v>5</v>
      </c>
      <c r="L42" s="88">
        <v>146156.71</v>
      </c>
      <c r="M42" s="88">
        <v>19117</v>
      </c>
      <c r="N42" s="90">
        <v>44967</v>
      </c>
      <c r="O42" s="91" t="s">
        <v>45</v>
      </c>
      <c r="U42" s="122"/>
      <c r="V42" s="122"/>
      <c r="W42" s="122"/>
      <c r="X42" s="93"/>
    </row>
    <row r="43" spans="1:24" s="97" customFormat="1" ht="25.95" customHeight="1">
      <c r="A43" s="86">
        <v>27</v>
      </c>
      <c r="B43" s="86">
        <v>20</v>
      </c>
      <c r="C43" s="87" t="s">
        <v>947</v>
      </c>
      <c r="D43" s="88">
        <v>634.29999999999995</v>
      </c>
      <c r="E43" s="88">
        <v>1373.4</v>
      </c>
      <c r="F43" s="98">
        <f>(D43-E43)/E43</f>
        <v>-0.53815348769477211</v>
      </c>
      <c r="G43" s="88">
        <v>95</v>
      </c>
      <c r="H43" s="89">
        <v>2</v>
      </c>
      <c r="I43" s="89">
        <f t="shared" si="3"/>
        <v>47.5</v>
      </c>
      <c r="J43" s="89">
        <v>1</v>
      </c>
      <c r="K43" s="89">
        <v>6</v>
      </c>
      <c r="L43" s="88">
        <v>34465.5</v>
      </c>
      <c r="M43" s="88">
        <v>5529</v>
      </c>
      <c r="N43" s="90">
        <v>44960</v>
      </c>
      <c r="O43" s="91" t="s">
        <v>41</v>
      </c>
      <c r="U43" s="122"/>
      <c r="V43" s="122"/>
      <c r="W43" s="122"/>
      <c r="X43" s="93"/>
    </row>
    <row r="44" spans="1:24" s="97" customFormat="1" ht="25.95" customHeight="1">
      <c r="A44" s="86">
        <v>28</v>
      </c>
      <c r="B44" s="130" t="s">
        <v>36</v>
      </c>
      <c r="C44" s="28" t="s">
        <v>626</v>
      </c>
      <c r="D44" s="41">
        <v>505.5</v>
      </c>
      <c r="E44" s="88" t="s">
        <v>36</v>
      </c>
      <c r="F44" s="98" t="s">
        <v>36</v>
      </c>
      <c r="G44" s="41">
        <v>93</v>
      </c>
      <c r="H44" s="39">
        <v>1</v>
      </c>
      <c r="I44" s="89">
        <f t="shared" si="3"/>
        <v>93</v>
      </c>
      <c r="J44" s="39">
        <v>1</v>
      </c>
      <c r="K44" s="89" t="s">
        <v>36</v>
      </c>
      <c r="L44" s="41">
        <v>251462.12</v>
      </c>
      <c r="M44" s="41">
        <v>39086</v>
      </c>
      <c r="N44" s="37">
        <v>44736</v>
      </c>
      <c r="O44" s="36" t="s">
        <v>45</v>
      </c>
      <c r="U44" s="122"/>
      <c r="V44" s="122"/>
      <c r="W44" s="122"/>
      <c r="X44" s="93"/>
    </row>
    <row r="45" spans="1:24" s="97" customFormat="1" ht="25.5" customHeight="1">
      <c r="A45" s="86">
        <v>29</v>
      </c>
      <c r="B45" s="35">
        <v>25</v>
      </c>
      <c r="C45" s="87" t="s">
        <v>875</v>
      </c>
      <c r="D45" s="88">
        <v>419.2</v>
      </c>
      <c r="E45" s="88">
        <v>702</v>
      </c>
      <c r="F45" s="98">
        <f>(D45-E45)/E45</f>
        <v>-0.40284900284900288</v>
      </c>
      <c r="G45" s="88">
        <v>65</v>
      </c>
      <c r="H45" s="89">
        <v>2</v>
      </c>
      <c r="I45" s="89">
        <f t="shared" si="3"/>
        <v>32.5</v>
      </c>
      <c r="J45" s="89">
        <v>2</v>
      </c>
      <c r="K45" s="89">
        <v>10</v>
      </c>
      <c r="L45" s="88">
        <v>43541.289999999986</v>
      </c>
      <c r="M45" s="88">
        <v>7089</v>
      </c>
      <c r="N45" s="90" t="s">
        <v>874</v>
      </c>
      <c r="O45" s="91" t="s">
        <v>876</v>
      </c>
      <c r="U45" s="122"/>
      <c r="V45" s="122"/>
      <c r="W45" s="122"/>
      <c r="X45" s="93"/>
    </row>
    <row r="46" spans="1:24" s="97" customFormat="1" ht="25.95" customHeight="1">
      <c r="A46" s="86">
        <v>30</v>
      </c>
      <c r="B46" s="86">
        <v>30</v>
      </c>
      <c r="C46" s="87" t="s">
        <v>907</v>
      </c>
      <c r="D46" s="88">
        <v>395</v>
      </c>
      <c r="E46" s="88">
        <v>209.5</v>
      </c>
      <c r="F46" s="98">
        <f>(D46-E46)/E46</f>
        <v>0.88544152744630067</v>
      </c>
      <c r="G46" s="88">
        <v>71</v>
      </c>
      <c r="H46" s="89">
        <v>1</v>
      </c>
      <c r="I46" s="89">
        <f t="shared" si="3"/>
        <v>71</v>
      </c>
      <c r="J46" s="89">
        <v>1</v>
      </c>
      <c r="K46" s="89">
        <v>7</v>
      </c>
      <c r="L46" s="88">
        <v>28815.18</v>
      </c>
      <c r="M46" s="88">
        <v>4900</v>
      </c>
      <c r="N46" s="90">
        <v>44953</v>
      </c>
      <c r="O46" s="91" t="s">
        <v>48</v>
      </c>
      <c r="U46" s="122"/>
      <c r="V46" s="122"/>
      <c r="W46" s="122"/>
      <c r="X46" s="93"/>
    </row>
    <row r="47" spans="1:24" ht="25.35" customHeight="1">
      <c r="A47" s="107"/>
      <c r="B47" s="107"/>
      <c r="C47" s="117" t="s">
        <v>101</v>
      </c>
      <c r="D47" s="108">
        <f>SUM(D35:D46)</f>
        <v>324237.24999999994</v>
      </c>
      <c r="E47" s="108">
        <v>258394.13999999996</v>
      </c>
      <c r="F47" s="109">
        <f>(D47-E47)/E47</f>
        <v>0.25481657594866508</v>
      </c>
      <c r="G47" s="108">
        <f>SUM(G35:G46)</f>
        <v>44117</v>
      </c>
      <c r="H47" s="110"/>
      <c r="I47" s="110"/>
      <c r="J47" s="110"/>
      <c r="K47" s="110"/>
      <c r="L47" s="108"/>
      <c r="M47" s="108"/>
      <c r="N47" s="111"/>
      <c r="O47" s="112"/>
    </row>
    <row r="48" spans="1:24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4" s="97" customFormat="1" ht="25.95" customHeight="1">
      <c r="A49" s="86">
        <v>31</v>
      </c>
      <c r="B49" s="130" t="s">
        <v>36</v>
      </c>
      <c r="C49" s="87" t="s">
        <v>847</v>
      </c>
      <c r="D49" s="88">
        <v>315.7</v>
      </c>
      <c r="E49" s="88" t="s">
        <v>36</v>
      </c>
      <c r="F49" s="98" t="s">
        <v>36</v>
      </c>
      <c r="G49" s="88">
        <v>62</v>
      </c>
      <c r="H49" s="89">
        <v>2</v>
      </c>
      <c r="I49" s="89">
        <f t="shared" si="3"/>
        <v>31</v>
      </c>
      <c r="J49" s="89">
        <v>2</v>
      </c>
      <c r="K49" s="89" t="s">
        <v>36</v>
      </c>
      <c r="L49" s="88">
        <v>1751.5</v>
      </c>
      <c r="M49" s="88">
        <v>327</v>
      </c>
      <c r="N49" s="90">
        <v>44897</v>
      </c>
      <c r="O49" s="91" t="s">
        <v>482</v>
      </c>
      <c r="U49" s="122"/>
      <c r="V49" s="122"/>
      <c r="W49" s="122"/>
      <c r="X49" s="93"/>
    </row>
    <row r="50" spans="1:24" s="97" customFormat="1" ht="25.95" customHeight="1">
      <c r="A50" s="86">
        <v>32</v>
      </c>
      <c r="B50" s="130" t="s">
        <v>36</v>
      </c>
      <c r="C50" s="87" t="s">
        <v>977</v>
      </c>
      <c r="D50" s="88">
        <v>307</v>
      </c>
      <c r="E50" s="88" t="s">
        <v>36</v>
      </c>
      <c r="F50" s="98" t="s">
        <v>36</v>
      </c>
      <c r="G50" s="88">
        <v>58</v>
      </c>
      <c r="H50" s="89">
        <v>1</v>
      </c>
      <c r="I50" s="89">
        <f t="shared" si="3"/>
        <v>58</v>
      </c>
      <c r="J50" s="89">
        <v>1</v>
      </c>
      <c r="K50" s="89" t="s">
        <v>36</v>
      </c>
      <c r="L50" s="88">
        <v>28847.680000000004</v>
      </c>
      <c r="M50" s="88">
        <v>5009</v>
      </c>
      <c r="N50" s="90">
        <v>44678</v>
      </c>
      <c r="O50" s="91" t="s">
        <v>876</v>
      </c>
      <c r="U50" s="122"/>
      <c r="V50" s="122"/>
      <c r="W50" s="122"/>
      <c r="X50" s="93"/>
    </row>
    <row r="51" spans="1:24" s="97" customFormat="1" ht="25.95" customHeight="1">
      <c r="A51" s="86">
        <v>33</v>
      </c>
      <c r="B51" s="118">
        <v>29</v>
      </c>
      <c r="C51" s="87" t="s">
        <v>887</v>
      </c>
      <c r="D51" s="88">
        <v>287.3</v>
      </c>
      <c r="E51" s="88">
        <v>274.8</v>
      </c>
      <c r="F51" s="98">
        <f>(D51-E51)/E51</f>
        <v>4.5487627365356623E-2</v>
      </c>
      <c r="G51" s="88">
        <v>40</v>
      </c>
      <c r="H51" s="89">
        <v>2</v>
      </c>
      <c r="I51" s="89">
        <f t="shared" si="3"/>
        <v>20</v>
      </c>
      <c r="J51" s="89">
        <v>1</v>
      </c>
      <c r="K51" s="89">
        <v>9</v>
      </c>
      <c r="L51" s="88">
        <v>21059.69</v>
      </c>
      <c r="M51" s="88">
        <v>3370</v>
      </c>
      <c r="N51" s="90" t="s">
        <v>883</v>
      </c>
      <c r="O51" s="91" t="s">
        <v>81</v>
      </c>
      <c r="U51" s="122"/>
      <c r="V51" s="122"/>
      <c r="W51" s="122"/>
      <c r="X51" s="93"/>
    </row>
    <row r="52" spans="1:24" s="97" customFormat="1" ht="25.95" customHeight="1">
      <c r="A52" s="86">
        <v>34</v>
      </c>
      <c r="B52" s="59">
        <v>19</v>
      </c>
      <c r="C52" s="87" t="s">
        <v>979</v>
      </c>
      <c r="D52" s="88">
        <v>250.40000000000003</v>
      </c>
      <c r="E52" s="88" t="s">
        <v>36</v>
      </c>
      <c r="F52" s="98" t="s">
        <v>36</v>
      </c>
      <c r="G52" s="88">
        <v>61</v>
      </c>
      <c r="H52" s="89">
        <v>3</v>
      </c>
      <c r="I52" s="89">
        <f t="shared" si="3"/>
        <v>20.333333333333332</v>
      </c>
      <c r="J52" s="89">
        <v>3</v>
      </c>
      <c r="K52" s="89">
        <v>2</v>
      </c>
      <c r="L52" s="88">
        <v>2406.1</v>
      </c>
      <c r="M52" s="88">
        <v>474</v>
      </c>
      <c r="N52" s="90">
        <v>44988</v>
      </c>
      <c r="O52" s="91" t="s">
        <v>119</v>
      </c>
      <c r="U52" s="122"/>
      <c r="V52" s="122"/>
      <c r="W52" s="122"/>
      <c r="X52" s="93"/>
    </row>
    <row r="53" spans="1:24" s="97" customFormat="1" ht="25.95" customHeight="1">
      <c r="A53" s="86">
        <v>35</v>
      </c>
      <c r="B53" s="88" t="s">
        <v>36</v>
      </c>
      <c r="C53" s="87" t="s">
        <v>983</v>
      </c>
      <c r="D53" s="88">
        <v>226.8</v>
      </c>
      <c r="E53" s="88" t="s">
        <v>36</v>
      </c>
      <c r="F53" s="98" t="s">
        <v>36</v>
      </c>
      <c r="G53" s="88">
        <v>40</v>
      </c>
      <c r="H53" s="89">
        <v>1</v>
      </c>
      <c r="I53" s="89">
        <f>G53/H53</f>
        <v>40</v>
      </c>
      <c r="J53" s="89">
        <v>1</v>
      </c>
      <c r="K53" s="89" t="s">
        <v>36</v>
      </c>
      <c r="L53" s="88">
        <v>6297</v>
      </c>
      <c r="M53" s="88">
        <v>1464</v>
      </c>
      <c r="N53" s="90">
        <v>44393</v>
      </c>
      <c r="O53" s="91" t="s">
        <v>119</v>
      </c>
      <c r="U53" s="122"/>
      <c r="V53" s="122"/>
      <c r="W53" s="122"/>
      <c r="X53" s="93"/>
    </row>
    <row r="54" spans="1:24" s="97" customFormat="1" ht="25.95" customHeight="1">
      <c r="A54" s="86">
        <v>36</v>
      </c>
      <c r="B54" s="88" t="s">
        <v>36</v>
      </c>
      <c r="C54" s="87" t="s">
        <v>110</v>
      </c>
      <c r="D54" s="88">
        <v>220</v>
      </c>
      <c r="E54" s="88" t="s">
        <v>36</v>
      </c>
      <c r="F54" s="98" t="s">
        <v>36</v>
      </c>
      <c r="G54" s="88">
        <v>44</v>
      </c>
      <c r="H54" s="89">
        <v>1</v>
      </c>
      <c r="I54" s="89">
        <f t="shared" ref="I54:I64" si="4">G54/H54</f>
        <v>44</v>
      </c>
      <c r="J54" s="89">
        <v>1</v>
      </c>
      <c r="K54" s="89" t="s">
        <v>36</v>
      </c>
      <c r="L54" s="88">
        <v>25063.65</v>
      </c>
      <c r="M54" s="88">
        <v>4456</v>
      </c>
      <c r="N54" s="90">
        <v>44323</v>
      </c>
      <c r="O54" s="91" t="s">
        <v>944</v>
      </c>
      <c r="U54" s="122"/>
      <c r="V54" s="122"/>
      <c r="W54" s="122"/>
      <c r="X54" s="93"/>
    </row>
    <row r="55" spans="1:24" s="97" customFormat="1" ht="25.95" customHeight="1">
      <c r="A55" s="86">
        <v>37</v>
      </c>
      <c r="B55" s="59">
        <v>24</v>
      </c>
      <c r="C55" s="87" t="s">
        <v>980</v>
      </c>
      <c r="D55" s="88">
        <v>190.6</v>
      </c>
      <c r="E55" s="88">
        <v>994</v>
      </c>
      <c r="F55" s="98">
        <f>(D55-E55)/E55</f>
        <v>-0.8082494969818913</v>
      </c>
      <c r="G55" s="88">
        <v>40</v>
      </c>
      <c r="H55" s="89">
        <v>1</v>
      </c>
      <c r="I55" s="89">
        <f t="shared" si="4"/>
        <v>40</v>
      </c>
      <c r="J55" s="89">
        <v>1</v>
      </c>
      <c r="K55" s="89">
        <v>2</v>
      </c>
      <c r="L55" s="88">
        <v>1375.1999999999998</v>
      </c>
      <c r="M55" s="88">
        <v>272</v>
      </c>
      <c r="N55" s="90">
        <v>44988</v>
      </c>
      <c r="O55" s="91" t="s">
        <v>119</v>
      </c>
      <c r="U55" s="122"/>
      <c r="V55" s="122"/>
      <c r="W55" s="122"/>
      <c r="X55" s="93"/>
    </row>
    <row r="56" spans="1:24" s="97" customFormat="1" ht="25.95" customHeight="1">
      <c r="A56" s="86">
        <v>38</v>
      </c>
      <c r="B56" s="88" t="s">
        <v>36</v>
      </c>
      <c r="C56" s="87" t="s">
        <v>597</v>
      </c>
      <c r="D56" s="88">
        <v>180.5</v>
      </c>
      <c r="E56" s="88" t="s">
        <v>36</v>
      </c>
      <c r="F56" s="98" t="s">
        <v>36</v>
      </c>
      <c r="G56" s="88">
        <v>33</v>
      </c>
      <c r="H56" s="89">
        <v>1</v>
      </c>
      <c r="I56" s="89">
        <f t="shared" si="4"/>
        <v>33</v>
      </c>
      <c r="J56" s="89">
        <v>1</v>
      </c>
      <c r="K56" s="89" t="s">
        <v>36</v>
      </c>
      <c r="L56" s="88">
        <v>363484.08</v>
      </c>
      <c r="M56" s="88">
        <v>54508</v>
      </c>
      <c r="N56" s="90">
        <v>44708</v>
      </c>
      <c r="O56" s="91" t="s">
        <v>37</v>
      </c>
      <c r="U56" s="122"/>
      <c r="V56" s="122"/>
      <c r="W56" s="122"/>
      <c r="X56" s="93"/>
    </row>
    <row r="57" spans="1:24" s="97" customFormat="1" ht="25.95" customHeight="1">
      <c r="A57" s="86">
        <v>39</v>
      </c>
      <c r="B57" s="35">
        <v>26</v>
      </c>
      <c r="C57" s="87" t="s">
        <v>981</v>
      </c>
      <c r="D57" s="88">
        <v>147.19999999999999</v>
      </c>
      <c r="E57" s="88" t="s">
        <v>36</v>
      </c>
      <c r="F57" s="98" t="s">
        <v>36</v>
      </c>
      <c r="G57" s="88">
        <v>29</v>
      </c>
      <c r="H57" s="88">
        <v>1</v>
      </c>
      <c r="I57" s="89">
        <f t="shared" si="4"/>
        <v>29</v>
      </c>
      <c r="J57" s="88">
        <v>1</v>
      </c>
      <c r="K57" s="89">
        <v>3</v>
      </c>
      <c r="L57" s="88">
        <v>2521.0700000000002</v>
      </c>
      <c r="M57" s="88">
        <v>549</v>
      </c>
      <c r="N57" s="90">
        <v>44981</v>
      </c>
      <c r="O57" s="91" t="s">
        <v>119</v>
      </c>
      <c r="U57" s="122"/>
      <c r="V57" s="122"/>
      <c r="W57" s="122"/>
      <c r="X57" s="93"/>
    </row>
    <row r="58" spans="1:24" s="97" customFormat="1" ht="25.95" customHeight="1">
      <c r="A58" s="86">
        <v>40</v>
      </c>
      <c r="B58" s="130" t="s">
        <v>36</v>
      </c>
      <c r="C58" s="87" t="s">
        <v>909</v>
      </c>
      <c r="D58" s="88">
        <v>141.5</v>
      </c>
      <c r="E58" s="88" t="s">
        <v>36</v>
      </c>
      <c r="F58" s="98" t="s">
        <v>36</v>
      </c>
      <c r="G58" s="88">
        <v>26</v>
      </c>
      <c r="H58" s="89">
        <v>1</v>
      </c>
      <c r="I58" s="89">
        <f t="shared" si="4"/>
        <v>26</v>
      </c>
      <c r="J58" s="89">
        <v>1</v>
      </c>
      <c r="K58" s="89" t="s">
        <v>36</v>
      </c>
      <c r="L58" s="88">
        <v>5560.5999999999995</v>
      </c>
      <c r="M58" s="88">
        <v>1159</v>
      </c>
      <c r="N58" s="90">
        <v>44951</v>
      </c>
      <c r="O58" s="91" t="s">
        <v>910</v>
      </c>
      <c r="U58" s="122"/>
      <c r="V58" s="122"/>
      <c r="W58" s="122"/>
      <c r="X58" s="93"/>
    </row>
    <row r="59" spans="1:24" ht="25.35" customHeight="1">
      <c r="A59" s="107"/>
      <c r="B59" s="107"/>
      <c r="C59" s="117" t="s">
        <v>987</v>
      </c>
      <c r="D59" s="108">
        <f>SUM(D47:D58)</f>
        <v>326504.24999999994</v>
      </c>
      <c r="E59" s="108">
        <v>258989.68999999997</v>
      </c>
      <c r="F59" s="109">
        <f>(D59-E59)/E59</f>
        <v>0.26068435388296723</v>
      </c>
      <c r="G59" s="108">
        <f>SUM(G47:G58)</f>
        <v>44550</v>
      </c>
      <c r="H59" s="110"/>
      <c r="I59" s="110"/>
      <c r="J59" s="110"/>
      <c r="K59" s="110"/>
      <c r="L59" s="108"/>
      <c r="M59" s="108"/>
      <c r="N59" s="111"/>
      <c r="O59" s="112"/>
    </row>
    <row r="60" spans="1:24">
      <c r="A60" s="12"/>
      <c r="B60" s="20"/>
      <c r="C60" s="13"/>
      <c r="D60" s="21"/>
      <c r="E60" s="21"/>
      <c r="F60" s="23"/>
      <c r="G60" s="21"/>
      <c r="H60" s="21"/>
      <c r="I60" s="21"/>
      <c r="J60" s="21"/>
      <c r="K60" s="21"/>
      <c r="L60" s="21"/>
      <c r="M60" s="21"/>
      <c r="N60" s="24"/>
      <c r="O60" s="11"/>
    </row>
    <row r="61" spans="1:24" s="97" customFormat="1" ht="25.95" customHeight="1">
      <c r="A61" s="86">
        <v>41</v>
      </c>
      <c r="B61" s="88" t="s">
        <v>36</v>
      </c>
      <c r="C61" s="87" t="s">
        <v>949</v>
      </c>
      <c r="D61" s="88">
        <v>100</v>
      </c>
      <c r="E61" s="88" t="s">
        <v>36</v>
      </c>
      <c r="F61" s="98" t="s">
        <v>36</v>
      </c>
      <c r="G61" s="88">
        <v>19</v>
      </c>
      <c r="H61" s="89">
        <v>1</v>
      </c>
      <c r="I61" s="89">
        <f t="shared" si="4"/>
        <v>19</v>
      </c>
      <c r="J61" s="89">
        <v>1</v>
      </c>
      <c r="K61" s="89" t="s">
        <v>36</v>
      </c>
      <c r="L61" s="88">
        <v>2142.1999999999998</v>
      </c>
      <c r="M61" s="88">
        <v>289</v>
      </c>
      <c r="N61" s="90">
        <v>44974</v>
      </c>
      <c r="O61" s="91" t="s">
        <v>482</v>
      </c>
      <c r="U61" s="122"/>
      <c r="V61" s="122"/>
      <c r="W61" s="122"/>
      <c r="X61" s="93"/>
    </row>
    <row r="62" spans="1:24" s="97" customFormat="1" ht="25.95" customHeight="1">
      <c r="A62" s="86">
        <v>42</v>
      </c>
      <c r="B62" s="88" t="s">
        <v>36</v>
      </c>
      <c r="C62" s="87" t="s">
        <v>133</v>
      </c>
      <c r="D62" s="88">
        <v>86.76</v>
      </c>
      <c r="E62" s="88" t="s">
        <v>36</v>
      </c>
      <c r="F62" s="98" t="s">
        <v>36</v>
      </c>
      <c r="G62" s="88">
        <v>18</v>
      </c>
      <c r="H62" s="89">
        <v>1</v>
      </c>
      <c r="I62" s="89">
        <f t="shared" si="4"/>
        <v>18</v>
      </c>
      <c r="J62" s="89">
        <v>1</v>
      </c>
      <c r="K62" s="89" t="s">
        <v>36</v>
      </c>
      <c r="L62" s="88">
        <v>12459</v>
      </c>
      <c r="M62" s="88">
        <v>2536</v>
      </c>
      <c r="N62" s="90">
        <v>44533</v>
      </c>
      <c r="O62" s="91" t="s">
        <v>119</v>
      </c>
      <c r="U62" s="122"/>
      <c r="V62" s="122"/>
      <c r="W62" s="122"/>
      <c r="X62" s="93"/>
    </row>
    <row r="63" spans="1:24" s="97" customFormat="1" ht="25.95" customHeight="1">
      <c r="A63" s="86">
        <v>43</v>
      </c>
      <c r="B63" s="86">
        <v>33</v>
      </c>
      <c r="C63" s="87" t="s">
        <v>905</v>
      </c>
      <c r="D63" s="88">
        <v>85</v>
      </c>
      <c r="E63" s="88">
        <v>85</v>
      </c>
      <c r="F63" s="98">
        <f>(D63-E63)/E63</f>
        <v>0</v>
      </c>
      <c r="G63" s="88">
        <v>12</v>
      </c>
      <c r="H63" s="89">
        <v>2</v>
      </c>
      <c r="I63" s="89">
        <f t="shared" si="4"/>
        <v>6</v>
      </c>
      <c r="J63" s="89">
        <v>1</v>
      </c>
      <c r="K63" s="89">
        <v>7</v>
      </c>
      <c r="L63" s="88">
        <v>24756.700000000004</v>
      </c>
      <c r="M63" s="88">
        <v>4138</v>
      </c>
      <c r="N63" s="90">
        <v>44953</v>
      </c>
      <c r="O63" s="91" t="s">
        <v>906</v>
      </c>
      <c r="U63" s="122"/>
      <c r="V63" s="122"/>
      <c r="W63" s="122"/>
      <c r="X63" s="93"/>
    </row>
    <row r="64" spans="1:24" s="97" customFormat="1" ht="25.95" customHeight="1">
      <c r="A64" s="86">
        <v>44</v>
      </c>
      <c r="B64" s="130" t="s">
        <v>36</v>
      </c>
      <c r="C64" s="87" t="s">
        <v>872</v>
      </c>
      <c r="D64" s="88">
        <v>78.5</v>
      </c>
      <c r="E64" s="88" t="s">
        <v>36</v>
      </c>
      <c r="F64" s="98" t="s">
        <v>36</v>
      </c>
      <c r="G64" s="88">
        <v>14</v>
      </c>
      <c r="H64" s="89">
        <v>1</v>
      </c>
      <c r="I64" s="89">
        <f t="shared" si="4"/>
        <v>14</v>
      </c>
      <c r="J64" s="89">
        <v>1</v>
      </c>
      <c r="K64" s="89" t="s">
        <v>36</v>
      </c>
      <c r="L64" s="88">
        <v>3510.85</v>
      </c>
      <c r="M64" s="88">
        <v>632</v>
      </c>
      <c r="N64" s="90">
        <v>44932</v>
      </c>
      <c r="O64" s="129" t="s">
        <v>482</v>
      </c>
      <c r="U64" s="122"/>
      <c r="V64" s="122"/>
      <c r="W64" s="122"/>
      <c r="X64" s="93"/>
    </row>
    <row r="65" spans="1:24" s="97" customFormat="1" ht="25.95" customHeight="1">
      <c r="A65" s="86">
        <v>45</v>
      </c>
      <c r="B65" s="118">
        <v>34</v>
      </c>
      <c r="C65" s="87" t="s">
        <v>753</v>
      </c>
      <c r="D65" s="88">
        <v>64.900000000000006</v>
      </c>
      <c r="E65" s="88">
        <v>64.900000000000006</v>
      </c>
      <c r="F65" s="98">
        <f>(D65-E65)/E65</f>
        <v>0</v>
      </c>
      <c r="G65" s="88">
        <v>9</v>
      </c>
      <c r="H65" s="89">
        <v>1</v>
      </c>
      <c r="I65" s="89">
        <f>G65/H65</f>
        <v>9</v>
      </c>
      <c r="J65" s="89">
        <v>1</v>
      </c>
      <c r="K65" s="89">
        <v>22</v>
      </c>
      <c r="L65" s="88">
        <v>1004938.2900000002</v>
      </c>
      <c r="M65" s="88">
        <v>144244</v>
      </c>
      <c r="N65" s="90">
        <v>44848</v>
      </c>
      <c r="O65" s="91" t="s">
        <v>754</v>
      </c>
      <c r="U65" s="122"/>
      <c r="V65" s="122"/>
      <c r="W65" s="122"/>
      <c r="X65" s="93"/>
    </row>
    <row r="66" spans="1:24" s="97" customFormat="1" ht="25.95" customHeight="1">
      <c r="A66" s="86">
        <v>46</v>
      </c>
      <c r="B66" s="118">
        <v>32</v>
      </c>
      <c r="C66" s="87" t="s">
        <v>950</v>
      </c>
      <c r="D66" s="88">
        <v>60</v>
      </c>
      <c r="E66" s="88">
        <v>147.69999999999999</v>
      </c>
      <c r="F66" s="98">
        <f>(D66-E66)/E66</f>
        <v>-0.59377115775220035</v>
      </c>
      <c r="G66" s="88">
        <v>15</v>
      </c>
      <c r="H66" s="89">
        <v>2</v>
      </c>
      <c r="I66" s="89">
        <f t="shared" ref="I66:I74" si="5">G66/H66</f>
        <v>7.5</v>
      </c>
      <c r="J66" s="89">
        <v>1</v>
      </c>
      <c r="K66" s="89">
        <v>4</v>
      </c>
      <c r="L66" s="88">
        <v>1045</v>
      </c>
      <c r="M66" s="88">
        <v>197</v>
      </c>
      <c r="N66" s="90">
        <v>44974</v>
      </c>
      <c r="O66" s="91" t="s">
        <v>944</v>
      </c>
      <c r="U66" s="122"/>
      <c r="V66" s="122"/>
      <c r="W66" s="122"/>
      <c r="X66" s="93"/>
    </row>
    <row r="67" spans="1:24" s="97" customFormat="1" ht="25.95" customHeight="1">
      <c r="A67" s="86">
        <v>47</v>
      </c>
      <c r="B67" s="59">
        <v>36</v>
      </c>
      <c r="C67" s="87" t="s">
        <v>951</v>
      </c>
      <c r="D67" s="88">
        <v>52</v>
      </c>
      <c r="E67" s="88">
        <v>16</v>
      </c>
      <c r="F67" s="98">
        <f>(D67-E67)/E67</f>
        <v>2.25</v>
      </c>
      <c r="G67" s="88">
        <v>15</v>
      </c>
      <c r="H67" s="89">
        <v>2</v>
      </c>
      <c r="I67" s="89">
        <f t="shared" si="5"/>
        <v>7.5</v>
      </c>
      <c r="J67" s="89">
        <v>1</v>
      </c>
      <c r="K67" s="89">
        <v>4</v>
      </c>
      <c r="L67" s="88">
        <v>768.45</v>
      </c>
      <c r="M67" s="88">
        <v>138</v>
      </c>
      <c r="N67" s="90">
        <v>44974</v>
      </c>
      <c r="O67" s="91" t="s">
        <v>81</v>
      </c>
      <c r="U67" s="122"/>
      <c r="V67" s="122"/>
      <c r="W67" s="122"/>
      <c r="X67" s="93"/>
    </row>
    <row r="68" spans="1:24" s="97" customFormat="1" ht="25.95" customHeight="1">
      <c r="A68" s="86">
        <v>48</v>
      </c>
      <c r="B68" s="88" t="s">
        <v>36</v>
      </c>
      <c r="C68" s="87" t="s">
        <v>683</v>
      </c>
      <c r="D68" s="88">
        <v>47.76</v>
      </c>
      <c r="E68" s="88" t="s">
        <v>36</v>
      </c>
      <c r="F68" s="98" t="s">
        <v>36</v>
      </c>
      <c r="G68" s="88">
        <v>24</v>
      </c>
      <c r="H68" s="89">
        <v>1</v>
      </c>
      <c r="I68" s="89">
        <f t="shared" si="5"/>
        <v>24</v>
      </c>
      <c r="J68" s="89">
        <v>1</v>
      </c>
      <c r="K68" s="89" t="s">
        <v>36</v>
      </c>
      <c r="L68" s="88">
        <v>5642.49</v>
      </c>
      <c r="M68" s="88">
        <v>1393</v>
      </c>
      <c r="N68" s="90">
        <v>44799</v>
      </c>
      <c r="O68" s="91" t="s">
        <v>81</v>
      </c>
      <c r="U68" s="122"/>
      <c r="V68" s="122"/>
      <c r="W68" s="122"/>
      <c r="X68" s="93"/>
    </row>
    <row r="69" spans="1:24" s="97" customFormat="1" ht="25.95" customHeight="1">
      <c r="A69" s="86">
        <v>49</v>
      </c>
      <c r="B69" s="88" t="s">
        <v>36</v>
      </c>
      <c r="C69" s="87" t="s">
        <v>720</v>
      </c>
      <c r="D69" s="88">
        <v>35.82</v>
      </c>
      <c r="E69" s="88" t="s">
        <v>36</v>
      </c>
      <c r="F69" s="98" t="s">
        <v>36</v>
      </c>
      <c r="G69" s="88">
        <v>18</v>
      </c>
      <c r="H69" s="89">
        <v>1</v>
      </c>
      <c r="I69" s="89">
        <f t="shared" si="5"/>
        <v>18</v>
      </c>
      <c r="J69" s="89">
        <v>1</v>
      </c>
      <c r="K69" s="89" t="s">
        <v>36</v>
      </c>
      <c r="L69" s="88">
        <v>3434.09</v>
      </c>
      <c r="M69" s="88">
        <v>797</v>
      </c>
      <c r="N69" s="90">
        <v>44827</v>
      </c>
      <c r="O69" s="91" t="s">
        <v>81</v>
      </c>
      <c r="U69" s="122"/>
      <c r="V69" s="122"/>
      <c r="W69" s="122"/>
      <c r="X69" s="93"/>
    </row>
    <row r="70" spans="1:24" s="97" customFormat="1" ht="25.95" customHeight="1">
      <c r="A70" s="86">
        <v>50</v>
      </c>
      <c r="B70" s="118">
        <v>31</v>
      </c>
      <c r="C70" s="87" t="s">
        <v>970</v>
      </c>
      <c r="D70" s="88">
        <v>35.5</v>
      </c>
      <c r="E70" s="88">
        <v>178.25</v>
      </c>
      <c r="F70" s="98">
        <f>(D70-E70)/E70</f>
        <v>-0.80084151472650766</v>
      </c>
      <c r="G70" s="88">
        <v>9</v>
      </c>
      <c r="H70" s="89">
        <v>1</v>
      </c>
      <c r="I70" s="89">
        <f t="shared" si="5"/>
        <v>9</v>
      </c>
      <c r="J70" s="89">
        <v>1</v>
      </c>
      <c r="K70" s="89">
        <v>2</v>
      </c>
      <c r="L70" s="88">
        <v>255.75</v>
      </c>
      <c r="M70" s="88">
        <v>49</v>
      </c>
      <c r="N70" s="90">
        <v>44988</v>
      </c>
      <c r="O70" s="91" t="s">
        <v>944</v>
      </c>
      <c r="U70" s="122"/>
      <c r="V70" s="122"/>
      <c r="W70" s="122"/>
      <c r="X70" s="93"/>
    </row>
    <row r="71" spans="1:24" ht="25.35" customHeight="1">
      <c r="A71" s="107"/>
      <c r="B71" s="107"/>
      <c r="C71" s="117" t="s">
        <v>993</v>
      </c>
      <c r="D71" s="108">
        <f>SUM(D59:D70)</f>
        <v>327150.49</v>
      </c>
      <c r="E71" s="108">
        <v>258989.68999999997</v>
      </c>
      <c r="F71" s="109">
        <f>(D71-E71)/E71</f>
        <v>0.26317958834577554</v>
      </c>
      <c r="G71" s="108">
        <f>SUM(G59:G70)</f>
        <v>44703</v>
      </c>
      <c r="H71" s="110"/>
      <c r="I71" s="110"/>
      <c r="J71" s="110"/>
      <c r="K71" s="110"/>
      <c r="L71" s="108"/>
      <c r="M71" s="108"/>
      <c r="N71" s="111"/>
      <c r="O71" s="112"/>
    </row>
    <row r="72" spans="1:24">
      <c r="A72" s="12"/>
      <c r="B72" s="20"/>
      <c r="C72" s="13"/>
      <c r="D72" s="21"/>
      <c r="E72" s="21"/>
      <c r="F72" s="23"/>
      <c r="G72" s="21"/>
      <c r="H72" s="21"/>
      <c r="I72" s="21"/>
      <c r="J72" s="21"/>
      <c r="K72" s="21"/>
      <c r="L72" s="21"/>
      <c r="M72" s="21"/>
      <c r="N72" s="24"/>
      <c r="O72" s="11"/>
    </row>
    <row r="73" spans="1:24" s="97" customFormat="1" ht="25.95" customHeight="1">
      <c r="A73" s="86">
        <v>51</v>
      </c>
      <c r="B73" s="88" t="s">
        <v>36</v>
      </c>
      <c r="C73" s="87" t="s">
        <v>976</v>
      </c>
      <c r="D73" s="88">
        <v>17.91</v>
      </c>
      <c r="E73" s="88" t="s">
        <v>36</v>
      </c>
      <c r="F73" s="98" t="s">
        <v>36</v>
      </c>
      <c r="G73" s="88">
        <v>9</v>
      </c>
      <c r="H73" s="89">
        <v>1</v>
      </c>
      <c r="I73" s="89">
        <f t="shared" si="5"/>
        <v>9</v>
      </c>
      <c r="J73" s="89">
        <v>1</v>
      </c>
      <c r="K73" s="89" t="s">
        <v>36</v>
      </c>
      <c r="L73" s="88">
        <v>12674.48</v>
      </c>
      <c r="M73" s="88">
        <v>3217</v>
      </c>
      <c r="N73" s="90">
        <v>43707</v>
      </c>
      <c r="O73" s="91" t="s">
        <v>81</v>
      </c>
      <c r="U73" s="122"/>
      <c r="V73" s="122"/>
      <c r="W73" s="122"/>
      <c r="X73" s="93"/>
    </row>
    <row r="74" spans="1:24" s="97" customFormat="1" ht="25.95" customHeight="1">
      <c r="A74" s="86">
        <v>52</v>
      </c>
      <c r="B74" s="88" t="s">
        <v>36</v>
      </c>
      <c r="C74" s="87" t="s">
        <v>580</v>
      </c>
      <c r="D74" s="88">
        <v>9.9499999999999993</v>
      </c>
      <c r="E74" s="88" t="s">
        <v>36</v>
      </c>
      <c r="F74" s="98" t="s">
        <v>36</v>
      </c>
      <c r="G74" s="88">
        <v>5</v>
      </c>
      <c r="H74" s="89">
        <v>1</v>
      </c>
      <c r="I74" s="89">
        <f t="shared" si="5"/>
        <v>5</v>
      </c>
      <c r="J74" s="89">
        <v>1</v>
      </c>
      <c r="K74" s="89" t="s">
        <v>36</v>
      </c>
      <c r="L74" s="88">
        <v>7283.43</v>
      </c>
      <c r="M74" s="88">
        <v>2084</v>
      </c>
      <c r="N74" s="90">
        <v>44694</v>
      </c>
      <c r="O74" s="91" t="s">
        <v>81</v>
      </c>
      <c r="U74" s="122"/>
      <c r="V74" s="122"/>
      <c r="W74" s="122"/>
      <c r="X74" s="93"/>
    </row>
    <row r="75" spans="1:24" ht="25.5" customHeight="1">
      <c r="A75" s="86"/>
      <c r="B75" s="86"/>
      <c r="C75" s="117" t="s">
        <v>992</v>
      </c>
      <c r="D75" s="108">
        <f>SUM(D71:D74)</f>
        <v>327178.34999999998</v>
      </c>
      <c r="E75" s="110">
        <v>258989.68999999997</v>
      </c>
      <c r="F75" s="109">
        <f>(D75-E75)/E75</f>
        <v>0.26328716019545029</v>
      </c>
      <c r="G75" s="108">
        <f>SUM(G71:G74)</f>
        <v>44717</v>
      </c>
      <c r="H75" s="89"/>
      <c r="I75" s="89"/>
      <c r="J75" s="89"/>
      <c r="K75" s="89"/>
      <c r="L75" s="88" t="s">
        <v>946</v>
      </c>
      <c r="M75" s="88"/>
      <c r="N75" s="90"/>
      <c r="O75" s="91"/>
      <c r="U75" s="125"/>
      <c r="V75" s="125"/>
      <c r="W75" s="122"/>
      <c r="X75" s="93"/>
    </row>
    <row r="76" spans="1:24">
      <c r="U76" s="125"/>
      <c r="V76" s="125"/>
      <c r="W76" s="126"/>
      <c r="X76" s="93"/>
    </row>
    <row r="77" spans="1:24" ht="21">
      <c r="C77" s="127"/>
      <c r="U77" s="125"/>
      <c r="V77" s="125"/>
      <c r="W77" s="122"/>
      <c r="X77" s="93"/>
    </row>
    <row r="78" spans="1:24">
      <c r="U78" s="125"/>
      <c r="V78" s="125"/>
      <c r="W78" s="122"/>
      <c r="X78" s="93"/>
    </row>
    <row r="79" spans="1:24">
      <c r="U79" s="125"/>
      <c r="V79" s="125"/>
      <c r="W79" s="122"/>
      <c r="X79" s="93"/>
    </row>
    <row r="80" spans="1:24">
      <c r="W80" s="122"/>
      <c r="X80" s="93"/>
    </row>
    <row r="81" spans="23:24">
      <c r="W81" s="122"/>
      <c r="X81" s="93"/>
    </row>
  </sheetData>
  <sortState xmlns:xlrd2="http://schemas.microsoft.com/office/spreadsheetml/2017/richdata2" ref="B13:O74">
    <sortCondition descending="1" ref="D13:D7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sheetPr codeName="Sheet38"/>
  <dimension ref="A1:AC74"/>
  <sheetViews>
    <sheetView topLeftCell="A13" zoomScale="60" zoomScaleNormal="60" workbookViewId="0">
      <selection activeCell="C42" sqref="C42:O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3.44140625" style="1" customWidth="1"/>
    <col min="18" max="18" width="8.33203125" style="1" customWidth="1"/>
    <col min="19" max="19" width="9.6640625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6640625" style="1" bestFit="1" customWidth="1"/>
    <col min="25" max="25" width="13.109375" style="1" customWidth="1"/>
    <col min="26" max="26" width="12.5546875" style="1" bestFit="1" customWidth="1"/>
    <col min="27" max="27" width="11" style="1" customWidth="1"/>
    <col min="28" max="28" width="14.88671875" style="1" customWidth="1"/>
    <col min="29" max="16384" width="8.88671875" style="1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560</v>
      </c>
      <c r="E6" s="4" t="s">
        <v>556</v>
      </c>
      <c r="F6" s="156"/>
      <c r="G6" s="4" t="s">
        <v>560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AA9" s="32"/>
      <c r="AB9" s="33"/>
    </row>
    <row r="10" spans="1:29" ht="21.6">
      <c r="A10" s="159"/>
      <c r="B10" s="159"/>
      <c r="C10" s="156"/>
      <c r="D10" s="75" t="s">
        <v>561</v>
      </c>
      <c r="E10" s="75" t="s">
        <v>557</v>
      </c>
      <c r="F10" s="156"/>
      <c r="G10" s="75" t="s">
        <v>561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AA10" s="32"/>
      <c r="AB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22847.17</v>
      </c>
      <c r="E13" s="39">
        <v>68750.789999999994</v>
      </c>
      <c r="F13" s="45">
        <f>(D13-E13)/E13</f>
        <v>-0.66768134591617057</v>
      </c>
      <c r="G13" s="41">
        <v>2968</v>
      </c>
      <c r="H13" s="39">
        <v>102</v>
      </c>
      <c r="I13" s="39">
        <f>G13/H13</f>
        <v>29.098039215686274</v>
      </c>
      <c r="J13" s="39">
        <v>12</v>
      </c>
      <c r="K13" s="39">
        <v>3</v>
      </c>
      <c r="L13" s="41">
        <v>254076.47</v>
      </c>
      <c r="M13" s="41">
        <v>34602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16622.32</v>
      </c>
      <c r="E14" s="39">
        <v>45015</v>
      </c>
      <c r="F14" s="45">
        <f>(D14-E14)/E14</f>
        <v>-0.63073819837831835</v>
      </c>
      <c r="G14" s="41">
        <v>3085</v>
      </c>
      <c r="H14" s="39">
        <v>83</v>
      </c>
      <c r="I14" s="39">
        <f>G14/H14</f>
        <v>37.168674698795179</v>
      </c>
      <c r="J14" s="39">
        <v>12</v>
      </c>
      <c r="K14" s="39">
        <v>5</v>
      </c>
      <c r="L14" s="41">
        <v>296888</v>
      </c>
      <c r="M14" s="41">
        <v>57560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35">
        <v>3</v>
      </c>
      <c r="C15" s="28" t="s">
        <v>552</v>
      </c>
      <c r="D15" s="41">
        <v>13400</v>
      </c>
      <c r="E15" s="39">
        <v>21449</v>
      </c>
      <c r="F15" s="45">
        <f>(D15-E15)/E15</f>
        <v>-0.37526224998834445</v>
      </c>
      <c r="G15" s="41">
        <v>1813</v>
      </c>
      <c r="H15" s="39" t="s">
        <v>36</v>
      </c>
      <c r="I15" s="39" t="s">
        <v>36</v>
      </c>
      <c r="J15" s="39">
        <v>11</v>
      </c>
      <c r="K15" s="39">
        <v>2</v>
      </c>
      <c r="L15" s="41">
        <v>44369</v>
      </c>
      <c r="M15" s="41">
        <v>4468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35" t="s">
        <v>34</v>
      </c>
      <c r="C16" s="28" t="s">
        <v>564</v>
      </c>
      <c r="D16" s="41">
        <v>9944</v>
      </c>
      <c r="E16" s="39" t="s">
        <v>36</v>
      </c>
      <c r="F16" s="39" t="s">
        <v>36</v>
      </c>
      <c r="G16" s="41">
        <v>1981</v>
      </c>
      <c r="H16" s="39" t="s">
        <v>36</v>
      </c>
      <c r="I16" s="39" t="s">
        <v>36</v>
      </c>
      <c r="J16" s="39">
        <v>17</v>
      </c>
      <c r="K16" s="39">
        <v>1</v>
      </c>
      <c r="L16" s="41">
        <v>12317</v>
      </c>
      <c r="M16" s="41">
        <v>2427</v>
      </c>
      <c r="N16" s="37">
        <v>44680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536</v>
      </c>
      <c r="D17" s="41">
        <v>9046.42</v>
      </c>
      <c r="E17" s="39">
        <v>18994.099999999999</v>
      </c>
      <c r="F17" s="45">
        <f>(D17-E17)/E17</f>
        <v>-0.52372473557578403</v>
      </c>
      <c r="G17" s="41">
        <v>1331</v>
      </c>
      <c r="H17" s="39">
        <v>42</v>
      </c>
      <c r="I17" s="39">
        <f t="shared" ref="I17:I22" si="0">G17/H17</f>
        <v>31.69047619047619</v>
      </c>
      <c r="J17" s="39">
        <v>8</v>
      </c>
      <c r="K17" s="39">
        <v>4</v>
      </c>
      <c r="L17" s="41">
        <v>144024</v>
      </c>
      <c r="M17" s="41">
        <v>20648</v>
      </c>
      <c r="N17" s="37">
        <v>44659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35">
        <v>9</v>
      </c>
      <c r="C18" s="28" t="s">
        <v>537</v>
      </c>
      <c r="D18" s="41">
        <v>7672.36</v>
      </c>
      <c r="E18" s="39">
        <v>12245.35</v>
      </c>
      <c r="F18" s="45">
        <f>(D18-E18)/E18</f>
        <v>-0.37344706357923624</v>
      </c>
      <c r="G18" s="41">
        <v>1829</v>
      </c>
      <c r="H18" s="39">
        <v>53</v>
      </c>
      <c r="I18" s="39">
        <f t="shared" si="0"/>
        <v>34.509433962264154</v>
      </c>
      <c r="J18" s="39">
        <v>14</v>
      </c>
      <c r="K18" s="39">
        <v>4</v>
      </c>
      <c r="L18" s="41">
        <v>98049.919999999998</v>
      </c>
      <c r="M18" s="41">
        <v>22811</v>
      </c>
      <c r="N18" s="37">
        <v>44659</v>
      </c>
      <c r="O18" s="36" t="s">
        <v>48</v>
      </c>
      <c r="P18" s="33"/>
      <c r="Q18" s="54"/>
      <c r="R18" s="54"/>
      <c r="S18" s="72"/>
      <c r="T18" s="54"/>
      <c r="U18" s="32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35" t="s">
        <v>34</v>
      </c>
      <c r="C19" s="28" t="s">
        <v>565</v>
      </c>
      <c r="D19" s="41">
        <v>6633.61</v>
      </c>
      <c r="E19" s="39" t="s">
        <v>36</v>
      </c>
      <c r="F19" s="39" t="s">
        <v>36</v>
      </c>
      <c r="G19" s="41">
        <v>1051</v>
      </c>
      <c r="H19" s="39">
        <v>52</v>
      </c>
      <c r="I19" s="39">
        <f t="shared" si="0"/>
        <v>20.21153846153846</v>
      </c>
      <c r="J19" s="39">
        <v>17</v>
      </c>
      <c r="K19" s="39">
        <v>1</v>
      </c>
      <c r="L19" s="41">
        <v>6633.61</v>
      </c>
      <c r="M19" s="41">
        <v>1051</v>
      </c>
      <c r="N19" s="37">
        <v>44680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35">
        <v>6</v>
      </c>
      <c r="C20" s="28" t="s">
        <v>40</v>
      </c>
      <c r="D20" s="41">
        <v>5965.93</v>
      </c>
      <c r="E20" s="39">
        <v>16328.17</v>
      </c>
      <c r="F20" s="45">
        <f>(D20-E20)/E20</f>
        <v>-0.63462347587022916</v>
      </c>
      <c r="G20" s="41">
        <v>1129</v>
      </c>
      <c r="H20" s="39">
        <v>39</v>
      </c>
      <c r="I20" s="39">
        <f t="shared" si="0"/>
        <v>28.948717948717949</v>
      </c>
      <c r="J20" s="39">
        <v>9</v>
      </c>
      <c r="K20" s="39">
        <v>8</v>
      </c>
      <c r="L20" s="41">
        <v>239941</v>
      </c>
      <c r="M20" s="41">
        <v>48168</v>
      </c>
      <c r="N20" s="37">
        <v>44631</v>
      </c>
      <c r="O20" s="36" t="s">
        <v>41</v>
      </c>
      <c r="P20" s="33"/>
      <c r="Q20" s="54"/>
      <c r="R20" s="54"/>
      <c r="S20" s="72"/>
      <c r="T20" s="56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35" t="s">
        <v>34</v>
      </c>
      <c r="C21" s="28" t="s">
        <v>566</v>
      </c>
      <c r="D21" s="41">
        <v>5807.91</v>
      </c>
      <c r="E21" s="39" t="s">
        <v>36</v>
      </c>
      <c r="F21" s="39" t="s">
        <v>36</v>
      </c>
      <c r="G21" s="41">
        <v>885</v>
      </c>
      <c r="H21" s="39">
        <v>74</v>
      </c>
      <c r="I21" s="39">
        <f t="shared" si="0"/>
        <v>11.95945945945946</v>
      </c>
      <c r="J21" s="39">
        <v>16</v>
      </c>
      <c r="K21" s="39">
        <v>1</v>
      </c>
      <c r="L21" s="41">
        <v>9667</v>
      </c>
      <c r="M21" s="41">
        <v>1367</v>
      </c>
      <c r="N21" s="37">
        <v>44680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35">
        <v>7</v>
      </c>
      <c r="C22" s="28" t="s">
        <v>550</v>
      </c>
      <c r="D22" s="41">
        <v>5732.16</v>
      </c>
      <c r="E22" s="39">
        <v>15983.33</v>
      </c>
      <c r="F22" s="45">
        <f>(D22-E22)/E22</f>
        <v>-0.64136634856441055</v>
      </c>
      <c r="G22" s="41">
        <v>822</v>
      </c>
      <c r="H22" s="39">
        <v>27</v>
      </c>
      <c r="I22" s="39">
        <f t="shared" si="0"/>
        <v>30.444444444444443</v>
      </c>
      <c r="J22" s="39">
        <v>10</v>
      </c>
      <c r="K22" s="39">
        <v>3</v>
      </c>
      <c r="L22" s="41">
        <v>57402</v>
      </c>
      <c r="M22" s="41">
        <v>8784</v>
      </c>
      <c r="N22" s="37">
        <v>44666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103671.88</v>
      </c>
      <c r="E23" s="34">
        <v>242598.03999999998</v>
      </c>
      <c r="F23" s="65">
        <f>(D23-E23)/E23</f>
        <v>-0.57265986155535298</v>
      </c>
      <c r="G23" s="34">
        <f>SUM(G13:G22)</f>
        <v>16894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10</v>
      </c>
      <c r="C25" s="28" t="s">
        <v>42</v>
      </c>
      <c r="D25" s="41">
        <v>5023.3</v>
      </c>
      <c r="E25" s="39">
        <v>11874.28</v>
      </c>
      <c r="F25" s="45">
        <f>(D25-E25)/E25</f>
        <v>-0.57695961355130587</v>
      </c>
      <c r="G25" s="41">
        <v>956</v>
      </c>
      <c r="H25" s="39">
        <v>28</v>
      </c>
      <c r="I25" s="39">
        <f>G25/H25</f>
        <v>34.142857142857146</v>
      </c>
      <c r="J25" s="39">
        <v>8</v>
      </c>
      <c r="K25" s="39">
        <v>7</v>
      </c>
      <c r="L25" s="41">
        <v>149127</v>
      </c>
      <c r="M25" s="41">
        <v>29715</v>
      </c>
      <c r="N25" s="37">
        <v>44638</v>
      </c>
      <c r="O25" s="36" t="s">
        <v>43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35">
        <v>8</v>
      </c>
      <c r="C26" s="28" t="s">
        <v>551</v>
      </c>
      <c r="D26" s="41">
        <v>3685.46</v>
      </c>
      <c r="E26" s="39">
        <v>14200.3</v>
      </c>
      <c r="F26" s="45">
        <f>(D26-E26)/E26</f>
        <v>-0.74046604649197556</v>
      </c>
      <c r="G26" s="41">
        <v>563</v>
      </c>
      <c r="H26" s="39">
        <v>26</v>
      </c>
      <c r="I26" s="39">
        <f>G26/H26</f>
        <v>21.653846153846153</v>
      </c>
      <c r="J26" s="39">
        <v>11</v>
      </c>
      <c r="K26" s="39">
        <v>2</v>
      </c>
      <c r="L26" s="41">
        <v>25737.27</v>
      </c>
      <c r="M26" s="41">
        <v>3806</v>
      </c>
      <c r="N26" s="37">
        <v>44673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35">
        <v>5</v>
      </c>
      <c r="C27" s="28" t="s">
        <v>553</v>
      </c>
      <c r="D27" s="41">
        <v>3257.27</v>
      </c>
      <c r="E27" s="39">
        <v>17757.72</v>
      </c>
      <c r="F27" s="45">
        <f>(D27-E27)/E27</f>
        <v>-0.81657160941832618</v>
      </c>
      <c r="G27" s="41">
        <v>659</v>
      </c>
      <c r="H27" s="39">
        <v>78</v>
      </c>
      <c r="I27" s="39">
        <f>G27/H27</f>
        <v>8.4487179487179489</v>
      </c>
      <c r="J27" s="39">
        <v>11</v>
      </c>
      <c r="K27" s="39">
        <v>2</v>
      </c>
      <c r="L27" s="41">
        <v>28033.31</v>
      </c>
      <c r="M27" s="41">
        <v>5919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59">
        <v>11</v>
      </c>
      <c r="C28" s="28" t="s">
        <v>549</v>
      </c>
      <c r="D28" s="41">
        <v>3159</v>
      </c>
      <c r="E28" s="39">
        <v>11572</v>
      </c>
      <c r="F28" s="45">
        <f>(D28-E28)/E28</f>
        <v>-0.72701348081576223</v>
      </c>
      <c r="G28" s="41">
        <v>436</v>
      </c>
      <c r="H28" s="39" t="s">
        <v>36</v>
      </c>
      <c r="I28" s="39" t="s">
        <v>36</v>
      </c>
      <c r="J28" s="39">
        <v>6</v>
      </c>
      <c r="K28" s="39">
        <v>3</v>
      </c>
      <c r="L28" s="41">
        <v>43718</v>
      </c>
      <c r="M28" s="41">
        <v>6524</v>
      </c>
      <c r="N28" s="37">
        <v>44666</v>
      </c>
      <c r="O28" s="36" t="s">
        <v>65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  <c r="AA28" s="7"/>
      <c r="AB28" s="32"/>
    </row>
    <row r="29" spans="1:29" ht="25.35" customHeight="1">
      <c r="A29" s="35">
        <v>15</v>
      </c>
      <c r="B29" s="59" t="s">
        <v>34</v>
      </c>
      <c r="C29" s="28" t="s">
        <v>567</v>
      </c>
      <c r="D29" s="41">
        <v>2717.3</v>
      </c>
      <c r="E29" s="39" t="s">
        <v>36</v>
      </c>
      <c r="F29" s="39" t="s">
        <v>36</v>
      </c>
      <c r="G29" s="41">
        <v>418</v>
      </c>
      <c r="H29" s="39">
        <v>53</v>
      </c>
      <c r="I29" s="39">
        <f t="shared" ref="I29:I34" si="1">G29/H29</f>
        <v>7.8867924528301883</v>
      </c>
      <c r="J29" s="39">
        <v>16</v>
      </c>
      <c r="K29" s="39">
        <v>1</v>
      </c>
      <c r="L29" s="41">
        <v>2717</v>
      </c>
      <c r="M29" s="41">
        <v>418</v>
      </c>
      <c r="N29" s="37">
        <v>44680</v>
      </c>
      <c r="O29" s="36" t="s">
        <v>50</v>
      </c>
      <c r="P29" s="33"/>
      <c r="Q29" s="54"/>
      <c r="R29" s="54"/>
      <c r="S29" s="54"/>
      <c r="V29" s="32"/>
      <c r="W29" s="26"/>
      <c r="X29" s="32"/>
      <c r="Y29" s="7"/>
      <c r="Z29" s="33"/>
      <c r="AA29" s="32"/>
      <c r="AC29" s="32"/>
    </row>
    <row r="30" spans="1:29" ht="25.35" customHeight="1">
      <c r="A30" s="35">
        <v>16</v>
      </c>
      <c r="B30" s="59" t="s">
        <v>34</v>
      </c>
      <c r="C30" s="28" t="s">
        <v>568</v>
      </c>
      <c r="D30" s="41">
        <v>1197</v>
      </c>
      <c r="E30" s="39" t="s">
        <v>36</v>
      </c>
      <c r="F30" s="39" t="s">
        <v>36</v>
      </c>
      <c r="G30" s="41">
        <v>258</v>
      </c>
      <c r="H30" s="39">
        <v>5</v>
      </c>
      <c r="I30" s="39">
        <f t="shared" si="1"/>
        <v>51.6</v>
      </c>
      <c r="J30" s="39">
        <v>4</v>
      </c>
      <c r="K30" s="39">
        <v>1</v>
      </c>
      <c r="L30" s="41">
        <v>1197</v>
      </c>
      <c r="M30" s="41">
        <v>258</v>
      </c>
      <c r="N30" s="37">
        <v>44680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56"/>
      <c r="AA30" s="7"/>
      <c r="AB30" s="32"/>
    </row>
    <row r="31" spans="1:29" ht="25.35" customHeight="1">
      <c r="A31" s="35">
        <v>17</v>
      </c>
      <c r="B31" s="59">
        <v>15</v>
      </c>
      <c r="C31" s="28" t="s">
        <v>44</v>
      </c>
      <c r="D31" s="41">
        <v>884.9</v>
      </c>
      <c r="E31" s="39">
        <v>3094.49</v>
      </c>
      <c r="F31" s="45">
        <f>(D31-E31)/E31</f>
        <v>-0.71404011646507171</v>
      </c>
      <c r="G31" s="41">
        <v>138</v>
      </c>
      <c r="H31" s="39">
        <v>7</v>
      </c>
      <c r="I31" s="39">
        <f t="shared" si="1"/>
        <v>19.714285714285715</v>
      </c>
      <c r="J31" s="39">
        <v>2</v>
      </c>
      <c r="K31" s="39">
        <v>9</v>
      </c>
      <c r="L31" s="41">
        <v>367359.73</v>
      </c>
      <c r="M31" s="41">
        <v>52496</v>
      </c>
      <c r="N31" s="37">
        <v>44624</v>
      </c>
      <c r="O31" s="36" t="s">
        <v>45</v>
      </c>
      <c r="P31" s="33"/>
      <c r="Q31" s="54"/>
      <c r="R31" s="54"/>
      <c r="S31" s="72"/>
      <c r="T31" s="54"/>
      <c r="V31" s="55"/>
      <c r="W31" s="55"/>
      <c r="X31" s="32"/>
      <c r="Y31" s="7"/>
      <c r="Z31" s="56"/>
      <c r="AA31" s="56"/>
      <c r="AB31" s="32"/>
      <c r="AC31" s="32"/>
    </row>
    <row r="32" spans="1:29" ht="25.35" customHeight="1">
      <c r="A32" s="35">
        <v>18</v>
      </c>
      <c r="B32" s="35">
        <v>14</v>
      </c>
      <c r="C32" s="28" t="s">
        <v>538</v>
      </c>
      <c r="D32" s="41">
        <v>498</v>
      </c>
      <c r="E32" s="39">
        <v>3296.34</v>
      </c>
      <c r="F32" s="45">
        <f>(D32-E32)/E32</f>
        <v>-0.84892335135331909</v>
      </c>
      <c r="G32" s="41">
        <v>91</v>
      </c>
      <c r="H32" s="39">
        <v>5</v>
      </c>
      <c r="I32" s="39">
        <f t="shared" si="1"/>
        <v>18.2</v>
      </c>
      <c r="J32" s="39">
        <v>4</v>
      </c>
      <c r="K32" s="39">
        <v>3</v>
      </c>
      <c r="L32" s="41">
        <v>37368.660000000003</v>
      </c>
      <c r="M32" s="41">
        <v>6621</v>
      </c>
      <c r="N32" s="37">
        <v>44659</v>
      </c>
      <c r="O32" s="36" t="s">
        <v>539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5">
        <v>16</v>
      </c>
      <c r="C33" s="28" t="s">
        <v>46</v>
      </c>
      <c r="D33" s="41">
        <v>459.16</v>
      </c>
      <c r="E33" s="39">
        <v>1661.07</v>
      </c>
      <c r="F33" s="45">
        <f>(D33-E33)/E33</f>
        <v>-0.7235757674270199</v>
      </c>
      <c r="G33" s="41">
        <v>77</v>
      </c>
      <c r="H33" s="39">
        <v>4</v>
      </c>
      <c r="I33" s="39">
        <f t="shared" si="1"/>
        <v>19.25</v>
      </c>
      <c r="J33" s="39">
        <v>2</v>
      </c>
      <c r="K33" s="39">
        <v>11</v>
      </c>
      <c r="L33" s="41">
        <v>247232.75</v>
      </c>
      <c r="M33" s="41">
        <v>36072</v>
      </c>
      <c r="N33" s="37">
        <v>44610</v>
      </c>
      <c r="O33" s="36" t="s">
        <v>39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59">
        <v>12</v>
      </c>
      <c r="C34" s="28" t="s">
        <v>555</v>
      </c>
      <c r="D34" s="41">
        <v>390</v>
      </c>
      <c r="E34" s="39">
        <v>6349.5</v>
      </c>
      <c r="F34" s="45">
        <f>(D34-E34)/E34</f>
        <v>-0.93857784077486417</v>
      </c>
      <c r="G34" s="41">
        <v>79</v>
      </c>
      <c r="H34" s="39">
        <v>2</v>
      </c>
      <c r="I34" s="39">
        <f t="shared" si="1"/>
        <v>39.5</v>
      </c>
      <c r="J34" s="39">
        <v>2</v>
      </c>
      <c r="K34" s="39">
        <v>2</v>
      </c>
      <c r="L34" s="41">
        <v>7981</v>
      </c>
      <c r="M34" s="41">
        <v>1136</v>
      </c>
      <c r="N34" s="37">
        <v>44673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7"/>
      <c r="Y34" s="32"/>
      <c r="Z34" s="56"/>
      <c r="AA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124943.27000000002</v>
      </c>
      <c r="E35" s="34">
        <v>275132.49</v>
      </c>
      <c r="F35" s="65">
        <f>(D35-E35)/E35</f>
        <v>-0.5458796233043941</v>
      </c>
      <c r="G35" s="34">
        <f>SUM(G23:G34)</f>
        <v>20569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42" t="s">
        <v>36</v>
      </c>
      <c r="C37" s="28" t="s">
        <v>58</v>
      </c>
      <c r="D37" s="41">
        <v>370</v>
      </c>
      <c r="E37" s="39" t="s">
        <v>36</v>
      </c>
      <c r="F37" s="39" t="s">
        <v>36</v>
      </c>
      <c r="G37" s="41">
        <v>85</v>
      </c>
      <c r="H37" s="39">
        <v>4</v>
      </c>
      <c r="I37" s="39">
        <f t="shared" ref="I37:I42" si="2">G37/H37</f>
        <v>21.25</v>
      </c>
      <c r="J37" s="39">
        <v>2</v>
      </c>
      <c r="K37" s="39" t="s">
        <v>36</v>
      </c>
      <c r="L37" s="41">
        <v>140250.45000000001</v>
      </c>
      <c r="M37" s="41">
        <v>23548</v>
      </c>
      <c r="N37" s="37">
        <v>44610</v>
      </c>
      <c r="O37" s="36" t="s">
        <v>59</v>
      </c>
      <c r="P37" s="33"/>
      <c r="Q37" s="54"/>
      <c r="R37" s="54"/>
      <c r="S37" s="72"/>
      <c r="T37" s="54"/>
      <c r="U37" s="32"/>
      <c r="V37" s="55"/>
      <c r="W37" s="55"/>
      <c r="X37" s="32"/>
      <c r="Y37" s="7"/>
      <c r="Z37" s="56"/>
      <c r="AA37" s="32"/>
      <c r="AB37" s="56"/>
      <c r="AC37" s="32"/>
    </row>
    <row r="38" spans="1:29" ht="25.35" customHeight="1">
      <c r="A38" s="35">
        <v>22</v>
      </c>
      <c r="B38" s="35">
        <v>21</v>
      </c>
      <c r="C38" s="28" t="s">
        <v>67</v>
      </c>
      <c r="D38" s="41">
        <v>337.1</v>
      </c>
      <c r="E38" s="39">
        <v>133.6</v>
      </c>
      <c r="F38" s="45">
        <f>(D38-E38)/E38</f>
        <v>1.5232035928143715</v>
      </c>
      <c r="G38" s="41">
        <v>74</v>
      </c>
      <c r="H38" s="39">
        <v>3</v>
      </c>
      <c r="I38" s="39">
        <f t="shared" si="2"/>
        <v>24.666666666666668</v>
      </c>
      <c r="J38" s="39">
        <v>2</v>
      </c>
      <c r="K38" s="39">
        <v>11</v>
      </c>
      <c r="L38" s="41">
        <v>62071.040000000001</v>
      </c>
      <c r="M38" s="41">
        <v>12907</v>
      </c>
      <c r="N38" s="37">
        <v>44610</v>
      </c>
      <c r="O38" s="36" t="s">
        <v>68</v>
      </c>
      <c r="P38" s="33"/>
      <c r="Q38" s="54"/>
      <c r="R38" s="54"/>
      <c r="S38" s="72"/>
      <c r="T38" s="54"/>
      <c r="U38" s="32"/>
      <c r="V38" s="55"/>
      <c r="W38" s="55"/>
      <c r="X38" s="32"/>
      <c r="Y38" s="7"/>
      <c r="Z38" s="56"/>
      <c r="AA38" s="32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63</v>
      </c>
      <c r="D39" s="41">
        <v>322.5</v>
      </c>
      <c r="E39" s="39" t="s">
        <v>36</v>
      </c>
      <c r="F39" s="39" t="s">
        <v>36</v>
      </c>
      <c r="G39" s="41">
        <v>86</v>
      </c>
      <c r="H39" s="39">
        <v>1</v>
      </c>
      <c r="I39" s="39">
        <f t="shared" si="2"/>
        <v>86</v>
      </c>
      <c r="J39" s="39">
        <v>1</v>
      </c>
      <c r="K39" s="39" t="s">
        <v>36</v>
      </c>
      <c r="L39" s="41">
        <v>30136.53</v>
      </c>
      <c r="M39" s="41">
        <v>4940</v>
      </c>
      <c r="N39" s="37">
        <v>44631</v>
      </c>
      <c r="O39" s="36" t="s">
        <v>48</v>
      </c>
      <c r="P39" s="33"/>
      <c r="Q39" s="54"/>
      <c r="R39" s="54"/>
      <c r="S39" s="72"/>
      <c r="T39" s="54"/>
      <c r="V39" s="55"/>
      <c r="W39" s="55"/>
      <c r="X39" s="32"/>
      <c r="Y39" s="7"/>
      <c r="Z39" s="56"/>
      <c r="AA39" s="32"/>
      <c r="AB39" s="56"/>
      <c r="AC39" s="32"/>
    </row>
    <row r="40" spans="1:29" ht="25.35" customHeight="1">
      <c r="A40" s="35">
        <v>24</v>
      </c>
      <c r="B40" s="35">
        <v>17</v>
      </c>
      <c r="C40" s="28" t="s">
        <v>38</v>
      </c>
      <c r="D40" s="41">
        <v>233.3</v>
      </c>
      <c r="E40" s="39">
        <v>1636.55</v>
      </c>
      <c r="F40" s="45">
        <f>(D40-E40)/E40</f>
        <v>-0.85744401332070519</v>
      </c>
      <c r="G40" s="41">
        <v>34</v>
      </c>
      <c r="H40" s="39">
        <v>2</v>
      </c>
      <c r="I40" s="39">
        <f t="shared" si="2"/>
        <v>17</v>
      </c>
      <c r="J40" s="39">
        <v>1</v>
      </c>
      <c r="K40" s="39">
        <v>5</v>
      </c>
      <c r="L40" s="41">
        <v>98853.03</v>
      </c>
      <c r="M40" s="41">
        <v>13869</v>
      </c>
      <c r="N40" s="37">
        <v>44652</v>
      </c>
      <c r="O40" s="36" t="s">
        <v>39</v>
      </c>
      <c r="P40" s="33"/>
      <c r="Q40" s="54"/>
      <c r="R40" s="54"/>
      <c r="S40" s="72"/>
      <c r="T40" s="54"/>
      <c r="V40" s="55"/>
      <c r="W40" s="55"/>
      <c r="X40" s="32"/>
      <c r="Y40" s="7"/>
      <c r="Z40" s="56"/>
      <c r="AA40" s="32"/>
      <c r="AB40" s="56"/>
      <c r="AC40" s="32"/>
    </row>
    <row r="41" spans="1:29" ht="25.35" customHeight="1">
      <c r="A41" s="35">
        <v>25</v>
      </c>
      <c r="B41" s="35">
        <v>22</v>
      </c>
      <c r="C41" s="28" t="s">
        <v>118</v>
      </c>
      <c r="D41" s="41">
        <v>75</v>
      </c>
      <c r="E41" s="39">
        <v>974</v>
      </c>
      <c r="F41" s="45">
        <f>(D41-E41)/E41</f>
        <v>-0.9229979466119097</v>
      </c>
      <c r="G41" s="41">
        <v>18</v>
      </c>
      <c r="H41" s="39">
        <v>1</v>
      </c>
      <c r="I41" s="39">
        <f t="shared" si="2"/>
        <v>18</v>
      </c>
      <c r="J41" s="39">
        <v>1</v>
      </c>
      <c r="K41" s="39">
        <v>6</v>
      </c>
      <c r="L41" s="41">
        <v>25553.78</v>
      </c>
      <c r="M41" s="41">
        <v>4262</v>
      </c>
      <c r="N41" s="37">
        <v>44589</v>
      </c>
      <c r="O41" s="36" t="s">
        <v>119</v>
      </c>
      <c r="P41" s="33"/>
      <c r="Q41" s="54"/>
      <c r="R41" s="54"/>
      <c r="S41" s="72"/>
      <c r="T41" s="54"/>
      <c r="V41" s="55"/>
      <c r="W41" s="55"/>
      <c r="X41" s="32"/>
      <c r="Y41" s="7"/>
      <c r="Z41" s="56"/>
      <c r="AA41" s="32"/>
      <c r="AB41" s="56"/>
      <c r="AC41" s="32"/>
    </row>
    <row r="42" spans="1:29" ht="25.35" customHeight="1">
      <c r="A42" s="35">
        <v>26</v>
      </c>
      <c r="B42" s="66">
        <v>18</v>
      </c>
      <c r="C42" s="28" t="s">
        <v>133</v>
      </c>
      <c r="D42" s="41">
        <v>64</v>
      </c>
      <c r="E42" s="39">
        <v>421</v>
      </c>
      <c r="F42" s="45">
        <f>(D42-E42)/E42</f>
        <v>-0.84798099762470314</v>
      </c>
      <c r="G42" s="41">
        <v>16</v>
      </c>
      <c r="H42" s="39">
        <v>1</v>
      </c>
      <c r="I42" s="39">
        <f t="shared" si="2"/>
        <v>16</v>
      </c>
      <c r="J42" s="39">
        <v>1</v>
      </c>
      <c r="K42" s="39" t="s">
        <v>36</v>
      </c>
      <c r="L42" s="41">
        <v>12372.5</v>
      </c>
      <c r="M42" s="41">
        <v>2518</v>
      </c>
      <c r="N42" s="37">
        <v>44533</v>
      </c>
      <c r="O42" s="36" t="s">
        <v>119</v>
      </c>
      <c r="P42" s="33"/>
      <c r="Q42" s="7"/>
      <c r="R42" s="56"/>
      <c r="S42" s="32"/>
      <c r="T42" s="32"/>
    </row>
    <row r="43" spans="1:29" ht="25.35" customHeight="1">
      <c r="A43" s="14"/>
      <c r="B43" s="14"/>
      <c r="C43" s="27" t="s">
        <v>174</v>
      </c>
      <c r="D43" s="34">
        <f>SUM(D35:D42)</f>
        <v>126345.17000000003</v>
      </c>
      <c r="E43" s="34">
        <v>275532.08999999997</v>
      </c>
      <c r="F43" s="65">
        <f>(D43-E43)/E43</f>
        <v>-0.54145025358026333</v>
      </c>
      <c r="G43" s="34">
        <f t="shared" ref="G43" si="3">SUM(G35:G42)</f>
        <v>20882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>
      <c r="R44" s="33"/>
    </row>
    <row r="45" spans="1:29" ht="17.25" customHeight="1">
      <c r="R45" s="33"/>
    </row>
    <row r="46" spans="1:29" ht="20.25" customHeight="1"/>
    <row r="57" spans="16:18">
      <c r="R57" s="33"/>
    </row>
    <row r="61" spans="16:18">
      <c r="P61" s="33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sheetPr codeName="Sheet39"/>
  <dimension ref="A1:AC72"/>
  <sheetViews>
    <sheetView zoomScale="60" zoomScaleNormal="60" workbookViewId="0">
      <selection activeCell="A38" sqref="A38:XF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3.44140625" style="1" customWidth="1"/>
    <col min="18" max="18" width="8.33203125" style="1" customWidth="1"/>
    <col min="19" max="19" width="9.6640625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6640625" style="1" bestFit="1" customWidth="1"/>
    <col min="25" max="25" width="12.5546875" style="1" bestFit="1" customWidth="1"/>
    <col min="26" max="26" width="13.109375" style="1" customWidth="1"/>
    <col min="27" max="27" width="11" style="1" customWidth="1"/>
    <col min="28" max="28" width="14.88671875" style="1" customWidth="1"/>
    <col min="29" max="16384" width="8.88671875" style="1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556</v>
      </c>
      <c r="E6" s="4" t="s">
        <v>556</v>
      </c>
      <c r="F6" s="156"/>
      <c r="G6" s="4" t="s">
        <v>556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AA9" s="32"/>
      <c r="AB9" s="33"/>
    </row>
    <row r="10" spans="1:29" ht="21.6">
      <c r="A10" s="159"/>
      <c r="B10" s="159"/>
      <c r="C10" s="156"/>
      <c r="D10" s="75" t="s">
        <v>557</v>
      </c>
      <c r="E10" s="75" t="s">
        <v>545</v>
      </c>
      <c r="F10" s="156"/>
      <c r="G10" s="75" t="s">
        <v>557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  <c r="AA10" s="32"/>
      <c r="AB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7"/>
      <c r="AA11" s="32"/>
      <c r="AB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55"/>
      <c r="Z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68750.789999999994</v>
      </c>
      <c r="E13" s="39">
        <v>61930.63</v>
      </c>
      <c r="F13" s="45">
        <f>(D13-E13)/E13</f>
        <v>0.1101257972024505</v>
      </c>
      <c r="G13" s="41">
        <v>8960</v>
      </c>
      <c r="H13" s="39">
        <v>122</v>
      </c>
      <c r="I13" s="39">
        <f>G13/H13</f>
        <v>73.442622950819668</v>
      </c>
      <c r="J13" s="39">
        <v>17</v>
      </c>
      <c r="K13" s="39">
        <v>2</v>
      </c>
      <c r="L13" s="41">
        <v>215736.74</v>
      </c>
      <c r="M13" s="41">
        <v>29141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45015</v>
      </c>
      <c r="E14" s="39">
        <v>20694.95</v>
      </c>
      <c r="F14" s="45">
        <f>(D14-E14)/E14</f>
        <v>1.1751683381694566</v>
      </c>
      <c r="G14" s="41">
        <v>8539</v>
      </c>
      <c r="H14" s="39">
        <v>110</v>
      </c>
      <c r="I14" s="39">
        <f>G14/H14</f>
        <v>77.627272727272725</v>
      </c>
      <c r="J14" s="39">
        <v>16</v>
      </c>
      <c r="K14" s="39">
        <v>4</v>
      </c>
      <c r="L14" s="41">
        <v>274566</v>
      </c>
      <c r="M14" s="41">
        <v>53230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56"/>
      <c r="Z14" s="7"/>
      <c r="AA14" s="32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552</v>
      </c>
      <c r="D15" s="41">
        <v>21449</v>
      </c>
      <c r="E15" s="39" t="s">
        <v>36</v>
      </c>
      <c r="F15" s="39" t="s">
        <v>36</v>
      </c>
      <c r="G15" s="41">
        <v>3054</v>
      </c>
      <c r="H15" s="39" t="s">
        <v>36</v>
      </c>
      <c r="I15" s="39" t="s">
        <v>36</v>
      </c>
      <c r="J15" s="39">
        <v>11</v>
      </c>
      <c r="K15" s="39">
        <v>1</v>
      </c>
      <c r="L15" s="41">
        <v>21449</v>
      </c>
      <c r="M15" s="41">
        <v>3054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56"/>
      <c r="Z15" s="7"/>
      <c r="AA15" s="32"/>
      <c r="AB15" s="56"/>
      <c r="AC15" s="32"/>
    </row>
    <row r="16" spans="1:29" ht="25.35" customHeight="1">
      <c r="A16" s="35">
        <v>4</v>
      </c>
      <c r="B16" s="35">
        <v>4</v>
      </c>
      <c r="C16" s="28" t="s">
        <v>536</v>
      </c>
      <c r="D16" s="41">
        <v>18994.099999999999</v>
      </c>
      <c r="E16" s="39">
        <v>13918.57</v>
      </c>
      <c r="F16" s="45">
        <f>(D16-E16)/E16</f>
        <v>0.36465886940971659</v>
      </c>
      <c r="G16" s="41">
        <v>2768</v>
      </c>
      <c r="H16" s="39">
        <v>52</v>
      </c>
      <c r="I16" s="39">
        <f t="shared" ref="I16:I22" si="0">G16/H16</f>
        <v>53.230769230769234</v>
      </c>
      <c r="J16" s="39">
        <v>9</v>
      </c>
      <c r="K16" s="39">
        <v>3</v>
      </c>
      <c r="L16" s="41">
        <v>130068</v>
      </c>
      <c r="M16" s="41">
        <v>18370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56"/>
      <c r="Z16" s="7"/>
      <c r="AA16" s="32"/>
      <c r="AB16" s="56"/>
      <c r="AC16" s="32"/>
    </row>
    <row r="17" spans="1:29" ht="25.35" customHeight="1">
      <c r="A17" s="35">
        <v>5</v>
      </c>
      <c r="B17" s="35" t="s">
        <v>34</v>
      </c>
      <c r="C17" s="28" t="s">
        <v>553</v>
      </c>
      <c r="D17" s="41">
        <v>17757.72</v>
      </c>
      <c r="E17" s="39" t="s">
        <v>36</v>
      </c>
      <c r="F17" s="39" t="s">
        <v>36</v>
      </c>
      <c r="G17" s="41">
        <v>3572</v>
      </c>
      <c r="H17" s="39">
        <v>118</v>
      </c>
      <c r="I17" s="39">
        <f t="shared" si="0"/>
        <v>30.271186440677965</v>
      </c>
      <c r="J17" s="39">
        <v>14</v>
      </c>
      <c r="K17" s="39">
        <v>1</v>
      </c>
      <c r="L17" s="41">
        <v>22295.31</v>
      </c>
      <c r="M17" s="41">
        <v>4639</v>
      </c>
      <c r="N17" s="37">
        <v>44673</v>
      </c>
      <c r="O17" s="36" t="s">
        <v>129</v>
      </c>
      <c r="P17" s="33"/>
      <c r="Q17" s="54"/>
      <c r="R17" s="54"/>
      <c r="S17" s="72"/>
      <c r="T17" s="54"/>
      <c r="U17" s="32"/>
      <c r="V17" s="55"/>
      <c r="W17" s="55"/>
      <c r="X17" s="32"/>
      <c r="Y17" s="56"/>
      <c r="Z17" s="7"/>
      <c r="AA17" s="32"/>
      <c r="AB17" s="56"/>
      <c r="AC17" s="32"/>
    </row>
    <row r="18" spans="1:29" ht="25.35" customHeight="1">
      <c r="A18" s="35">
        <v>6</v>
      </c>
      <c r="B18" s="35">
        <v>7</v>
      </c>
      <c r="C18" s="28" t="s">
        <v>40</v>
      </c>
      <c r="D18" s="41">
        <v>16328.17</v>
      </c>
      <c r="E18" s="39">
        <v>7900.23</v>
      </c>
      <c r="F18" s="45">
        <f>(D18-E18)/E18</f>
        <v>1.0667967894605601</v>
      </c>
      <c r="G18" s="41">
        <v>3166</v>
      </c>
      <c r="H18" s="39">
        <v>47</v>
      </c>
      <c r="I18" s="39">
        <f t="shared" si="0"/>
        <v>67.361702127659569</v>
      </c>
      <c r="J18" s="39">
        <v>9</v>
      </c>
      <c r="K18" s="39">
        <v>7</v>
      </c>
      <c r="L18" s="41">
        <v>231060</v>
      </c>
      <c r="M18" s="41">
        <v>46386</v>
      </c>
      <c r="N18" s="37">
        <v>44631</v>
      </c>
      <c r="O18" s="36" t="s">
        <v>41</v>
      </c>
      <c r="P18" s="33"/>
      <c r="Q18" s="54"/>
      <c r="R18" s="54"/>
      <c r="S18" s="72"/>
      <c r="T18" s="54"/>
      <c r="U18" s="32"/>
      <c r="V18" s="55"/>
      <c r="W18" s="55"/>
      <c r="X18" s="32"/>
      <c r="Y18" s="56"/>
      <c r="Z18" s="7"/>
      <c r="AA18" s="32"/>
      <c r="AB18" s="56"/>
      <c r="AC18" s="32"/>
    </row>
    <row r="19" spans="1:29" ht="25.35" customHeight="1">
      <c r="A19" s="35">
        <v>7</v>
      </c>
      <c r="B19" s="35">
        <v>3</v>
      </c>
      <c r="C19" s="28" t="s">
        <v>550</v>
      </c>
      <c r="D19" s="41">
        <v>15983.33</v>
      </c>
      <c r="E19" s="39">
        <v>15425.42</v>
      </c>
      <c r="F19" s="45">
        <f>(D19-E19)/E19</f>
        <v>3.61682210273691E-2</v>
      </c>
      <c r="G19" s="41">
        <v>2300</v>
      </c>
      <c r="H19" s="39">
        <v>58</v>
      </c>
      <c r="I19" s="39">
        <f t="shared" si="0"/>
        <v>39.655172413793103</v>
      </c>
      <c r="J19" s="39">
        <v>12</v>
      </c>
      <c r="K19" s="39">
        <v>2</v>
      </c>
      <c r="L19" s="41">
        <v>46132</v>
      </c>
      <c r="M19" s="41">
        <v>6944</v>
      </c>
      <c r="N19" s="37">
        <v>44666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32"/>
      <c r="Y19" s="56"/>
      <c r="Z19" s="7"/>
      <c r="AA19" s="32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551</v>
      </c>
      <c r="D20" s="41">
        <v>14200.3</v>
      </c>
      <c r="E20" s="39" t="s">
        <v>36</v>
      </c>
      <c r="F20" s="39" t="s">
        <v>36</v>
      </c>
      <c r="G20" s="41">
        <v>2152</v>
      </c>
      <c r="H20" s="39">
        <v>81</v>
      </c>
      <c r="I20" s="39">
        <f t="shared" si="0"/>
        <v>26.567901234567902</v>
      </c>
      <c r="J20" s="39">
        <v>16</v>
      </c>
      <c r="K20" s="39">
        <v>1</v>
      </c>
      <c r="L20" s="41">
        <v>14939.53</v>
      </c>
      <c r="M20" s="41">
        <v>2271</v>
      </c>
      <c r="N20" s="37">
        <v>44673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32"/>
      <c r="Y20" s="56"/>
      <c r="Z20" s="7"/>
      <c r="AA20" s="32"/>
      <c r="AB20" s="56"/>
      <c r="AC20" s="32"/>
    </row>
    <row r="21" spans="1:29" ht="25.35" customHeight="1">
      <c r="A21" s="35">
        <v>9</v>
      </c>
      <c r="B21" s="59">
        <v>6</v>
      </c>
      <c r="C21" s="28" t="s">
        <v>537</v>
      </c>
      <c r="D21" s="41">
        <v>12245.35</v>
      </c>
      <c r="E21" s="39">
        <v>11694.87</v>
      </c>
      <c r="F21" s="45">
        <f>(D21-E21)/E21</f>
        <v>4.7070211126758958E-2</v>
      </c>
      <c r="G21" s="41">
        <v>2313</v>
      </c>
      <c r="H21" s="39">
        <v>72</v>
      </c>
      <c r="I21" s="39">
        <f t="shared" si="0"/>
        <v>32.125</v>
      </c>
      <c r="J21" s="39">
        <v>16</v>
      </c>
      <c r="K21" s="39">
        <v>3</v>
      </c>
      <c r="L21" s="41">
        <v>84269.47</v>
      </c>
      <c r="M21" s="41">
        <v>19233</v>
      </c>
      <c r="N21" s="37">
        <v>44659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6"/>
      <c r="Y21" s="55"/>
      <c r="Z21" s="32"/>
      <c r="AA21" s="7"/>
      <c r="AB21" s="32"/>
    </row>
    <row r="22" spans="1:29" ht="25.35" customHeight="1">
      <c r="A22" s="35">
        <v>10</v>
      </c>
      <c r="B22" s="59">
        <v>9</v>
      </c>
      <c r="C22" s="28" t="s">
        <v>42</v>
      </c>
      <c r="D22" s="41">
        <v>11874.28</v>
      </c>
      <c r="E22" s="39">
        <v>4394.3900000000003</v>
      </c>
      <c r="F22" s="45">
        <f>(D22-E22)/E22</f>
        <v>1.7021452351748478</v>
      </c>
      <c r="G22" s="41">
        <v>2339</v>
      </c>
      <c r="H22" s="39">
        <v>41</v>
      </c>
      <c r="I22" s="39">
        <f t="shared" si="0"/>
        <v>57.048780487804876</v>
      </c>
      <c r="J22" s="39">
        <v>9</v>
      </c>
      <c r="K22" s="39">
        <v>6</v>
      </c>
      <c r="L22" s="41">
        <v>142559</v>
      </c>
      <c r="M22" s="41">
        <v>28415</v>
      </c>
      <c r="N22" s="37">
        <v>44638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  <c r="AA22" s="7"/>
      <c r="AB22" s="32"/>
    </row>
    <row r="23" spans="1:29" ht="25.35" customHeight="1">
      <c r="A23" s="14"/>
      <c r="B23" s="14"/>
      <c r="C23" s="27" t="s">
        <v>53</v>
      </c>
      <c r="D23" s="34">
        <f>SUM(D13:D22)</f>
        <v>242598.03999999998</v>
      </c>
      <c r="E23" s="34">
        <v>158204.35</v>
      </c>
      <c r="F23" s="65">
        <f>(D23-E23)/E23</f>
        <v>0.53344734199786525</v>
      </c>
      <c r="G23" s="34">
        <f t="shared" ref="G23" si="1">SUM(G13:G22)</f>
        <v>39163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5</v>
      </c>
      <c r="C25" s="28" t="s">
        <v>549</v>
      </c>
      <c r="D25" s="41">
        <v>11572</v>
      </c>
      <c r="E25" s="39">
        <v>13913</v>
      </c>
      <c r="F25" s="45">
        <f>(D25-E25)/E25</f>
        <v>-0.16825990081219003</v>
      </c>
      <c r="G25" s="41">
        <v>1676</v>
      </c>
      <c r="H25" s="39" t="s">
        <v>36</v>
      </c>
      <c r="I25" s="39" t="s">
        <v>36</v>
      </c>
      <c r="J25" s="39">
        <v>8</v>
      </c>
      <c r="K25" s="39">
        <v>2</v>
      </c>
      <c r="L25" s="41">
        <v>37297</v>
      </c>
      <c r="M25" s="41">
        <v>5534</v>
      </c>
      <c r="N25" s="37">
        <v>44666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32"/>
      <c r="Y25" s="56"/>
      <c r="Z25" s="7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555</v>
      </c>
      <c r="D26" s="41">
        <v>6349.5</v>
      </c>
      <c r="E26" s="39" t="s">
        <v>36</v>
      </c>
      <c r="F26" s="39" t="s">
        <v>36</v>
      </c>
      <c r="G26" s="41">
        <v>841</v>
      </c>
      <c r="H26" s="39">
        <v>18</v>
      </c>
      <c r="I26" s="39">
        <f t="shared" ref="I26:I34" si="2">G26/H26</f>
        <v>46.722222222222221</v>
      </c>
      <c r="J26" s="39">
        <v>8</v>
      </c>
      <c r="K26" s="39">
        <v>1</v>
      </c>
      <c r="L26" s="41">
        <v>6349.5</v>
      </c>
      <c r="M26" s="41">
        <v>841</v>
      </c>
      <c r="N26" s="37">
        <v>44673</v>
      </c>
      <c r="O26" s="36" t="s">
        <v>119</v>
      </c>
      <c r="P26" s="33"/>
      <c r="Q26" s="54"/>
      <c r="R26" s="54"/>
      <c r="S26" s="72"/>
      <c r="T26" s="54"/>
      <c r="U26" s="32"/>
      <c r="V26" s="55"/>
      <c r="W26" s="55"/>
      <c r="X26" s="32"/>
      <c r="Y26" s="56"/>
      <c r="Z26" s="7"/>
      <c r="AA26" s="32"/>
      <c r="AB26" s="56"/>
      <c r="AC26" s="32"/>
    </row>
    <row r="27" spans="1:29" ht="25.35" customHeight="1">
      <c r="A27" s="35">
        <v>13</v>
      </c>
      <c r="B27" s="35" t="s">
        <v>34</v>
      </c>
      <c r="C27" s="28" t="s">
        <v>554</v>
      </c>
      <c r="D27" s="41">
        <v>4168</v>
      </c>
      <c r="E27" s="39" t="s">
        <v>36</v>
      </c>
      <c r="F27" s="39" t="s">
        <v>36</v>
      </c>
      <c r="G27" s="41">
        <v>755</v>
      </c>
      <c r="H27" s="39">
        <v>21</v>
      </c>
      <c r="I27" s="39">
        <f t="shared" si="2"/>
        <v>35.952380952380949</v>
      </c>
      <c r="J27" s="39">
        <v>6</v>
      </c>
      <c r="K27" s="39">
        <v>1</v>
      </c>
      <c r="L27" s="41">
        <v>4168</v>
      </c>
      <c r="M27" s="41">
        <v>755</v>
      </c>
      <c r="N27" s="37">
        <v>44673</v>
      </c>
      <c r="O27" s="36" t="s">
        <v>81</v>
      </c>
      <c r="P27" s="33"/>
      <c r="Q27" s="54"/>
      <c r="R27" s="54"/>
      <c r="S27" s="72"/>
      <c r="T27" s="54"/>
      <c r="V27" s="55"/>
      <c r="W27" s="55"/>
      <c r="X27" s="32"/>
      <c r="Y27" s="56"/>
      <c r="Z27" s="7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538</v>
      </c>
      <c r="D28" s="41">
        <v>3296.34</v>
      </c>
      <c r="E28" s="39">
        <v>3844.27</v>
      </c>
      <c r="F28" s="45">
        <f>(D28-E28)/E28</f>
        <v>-0.14253161198354949</v>
      </c>
      <c r="G28" s="41">
        <v>544</v>
      </c>
      <c r="H28" s="39">
        <v>22</v>
      </c>
      <c r="I28" s="39">
        <f t="shared" si="2"/>
        <v>24.727272727272727</v>
      </c>
      <c r="J28" s="39">
        <v>9</v>
      </c>
      <c r="K28" s="39">
        <v>2</v>
      </c>
      <c r="L28" s="41">
        <v>35818.46</v>
      </c>
      <c r="M28" s="41">
        <v>6354</v>
      </c>
      <c r="N28" s="37">
        <v>44659</v>
      </c>
      <c r="O28" s="36" t="s">
        <v>539</v>
      </c>
      <c r="P28" s="33"/>
      <c r="Q28" s="54"/>
      <c r="R28" s="54"/>
      <c r="S28" s="72"/>
      <c r="T28" s="54"/>
      <c r="U28" s="32"/>
      <c r="V28" s="55"/>
      <c r="W28" s="55"/>
      <c r="X28" s="32"/>
      <c r="Y28" s="56"/>
      <c r="Z28" s="7"/>
      <c r="AA28" s="32"/>
      <c r="AB28" s="56"/>
      <c r="AC28" s="32"/>
    </row>
    <row r="29" spans="1:29" ht="25.35" customHeight="1">
      <c r="A29" s="35">
        <v>15</v>
      </c>
      <c r="B29" s="35">
        <v>11</v>
      </c>
      <c r="C29" s="28" t="s">
        <v>44</v>
      </c>
      <c r="D29" s="41">
        <v>3094.49</v>
      </c>
      <c r="E29" s="39">
        <v>3020.27</v>
      </c>
      <c r="F29" s="45">
        <f>(D29-E29)/E29</f>
        <v>2.4573961930555811E-2</v>
      </c>
      <c r="G29" s="41">
        <v>488</v>
      </c>
      <c r="H29" s="39">
        <v>11</v>
      </c>
      <c r="I29" s="39">
        <f t="shared" si="2"/>
        <v>44.363636363636367</v>
      </c>
      <c r="J29" s="39">
        <v>4</v>
      </c>
      <c r="K29" s="39">
        <v>8</v>
      </c>
      <c r="L29" s="41">
        <v>365514.42</v>
      </c>
      <c r="M29" s="41">
        <v>52175</v>
      </c>
      <c r="N29" s="37">
        <v>44624</v>
      </c>
      <c r="O29" s="36" t="s">
        <v>45</v>
      </c>
      <c r="P29" s="33"/>
      <c r="Q29" s="54"/>
      <c r="R29" s="54"/>
      <c r="S29" s="72"/>
      <c r="T29" s="54"/>
      <c r="U29" s="32"/>
      <c r="V29" s="55"/>
      <c r="W29" s="55"/>
      <c r="X29" s="32"/>
      <c r="Y29" s="56"/>
      <c r="Z29" s="7"/>
      <c r="AA29" s="32"/>
      <c r="AB29" s="56"/>
      <c r="AC29" s="32"/>
    </row>
    <row r="30" spans="1:29" ht="25.35" customHeight="1">
      <c r="A30" s="35">
        <v>16</v>
      </c>
      <c r="B30" s="35">
        <v>12</v>
      </c>
      <c r="C30" s="28" t="s">
        <v>46</v>
      </c>
      <c r="D30" s="41">
        <v>1661.07</v>
      </c>
      <c r="E30" s="39">
        <v>1692.92</v>
      </c>
      <c r="F30" s="45">
        <f>(D30-E30)/E30</f>
        <v>-1.8813647425749671E-2</v>
      </c>
      <c r="G30" s="41">
        <v>259</v>
      </c>
      <c r="H30" s="39">
        <v>4</v>
      </c>
      <c r="I30" s="39">
        <f t="shared" si="2"/>
        <v>64.75</v>
      </c>
      <c r="J30" s="39">
        <v>2</v>
      </c>
      <c r="K30" s="39">
        <v>10</v>
      </c>
      <c r="L30" s="41">
        <v>246598.13</v>
      </c>
      <c r="M30" s="41">
        <v>35958</v>
      </c>
      <c r="N30" s="37">
        <v>44610</v>
      </c>
      <c r="O30" s="36" t="s">
        <v>39</v>
      </c>
      <c r="P30" s="33"/>
      <c r="Q30" s="54"/>
      <c r="R30" s="54"/>
      <c r="S30" s="72"/>
      <c r="T30" s="54"/>
      <c r="V30" s="55"/>
      <c r="W30" s="55"/>
      <c r="X30" s="32"/>
      <c r="Y30" s="56"/>
      <c r="Z30" s="7"/>
      <c r="AA30" s="32"/>
      <c r="AB30" s="56"/>
      <c r="AC30" s="32"/>
    </row>
    <row r="31" spans="1:29" ht="25.35" customHeight="1">
      <c r="A31" s="35">
        <v>17</v>
      </c>
      <c r="B31" s="35">
        <v>8</v>
      </c>
      <c r="C31" s="28" t="s">
        <v>38</v>
      </c>
      <c r="D31" s="41">
        <v>1636.55</v>
      </c>
      <c r="E31" s="39">
        <v>4488.0200000000004</v>
      </c>
      <c r="F31" s="45">
        <f>(D31-E31)/E31</f>
        <v>-0.63535144674043342</v>
      </c>
      <c r="G31" s="41">
        <v>252</v>
      </c>
      <c r="H31" s="39">
        <v>9</v>
      </c>
      <c r="I31" s="39">
        <f t="shared" si="2"/>
        <v>28</v>
      </c>
      <c r="J31" s="39">
        <v>4</v>
      </c>
      <c r="K31" s="39">
        <v>4</v>
      </c>
      <c r="L31" s="41">
        <v>97950.73</v>
      </c>
      <c r="M31" s="41">
        <v>13722</v>
      </c>
      <c r="N31" s="37">
        <v>44652</v>
      </c>
      <c r="O31" s="36" t="s">
        <v>39</v>
      </c>
      <c r="P31" s="33"/>
      <c r="Q31" s="54"/>
      <c r="R31" s="54"/>
      <c r="S31" s="72"/>
      <c r="T31" s="54"/>
      <c r="V31" s="55"/>
      <c r="W31" s="55"/>
      <c r="X31" s="32"/>
      <c r="Y31" s="56"/>
      <c r="Z31" s="7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133</v>
      </c>
      <c r="D32" s="41">
        <v>421</v>
      </c>
      <c r="E32" s="39" t="s">
        <v>36</v>
      </c>
      <c r="F32" s="39" t="s">
        <v>36</v>
      </c>
      <c r="G32" s="41">
        <v>76</v>
      </c>
      <c r="H32" s="39">
        <v>2</v>
      </c>
      <c r="I32" s="39">
        <f t="shared" si="2"/>
        <v>38</v>
      </c>
      <c r="J32" s="39">
        <v>2</v>
      </c>
      <c r="K32" s="39" t="s">
        <v>36</v>
      </c>
      <c r="L32" s="41">
        <v>12308.5</v>
      </c>
      <c r="M32" s="41">
        <v>2502</v>
      </c>
      <c r="N32" s="37">
        <v>44533</v>
      </c>
      <c r="O32" s="36" t="s">
        <v>119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56"/>
      <c r="AC32" s="32"/>
    </row>
    <row r="33" spans="1:29" ht="25.35" customHeight="1">
      <c r="A33" s="35">
        <v>19</v>
      </c>
      <c r="B33" s="35">
        <v>17</v>
      </c>
      <c r="C33" s="28" t="s">
        <v>47</v>
      </c>
      <c r="D33" s="41">
        <v>171.5</v>
      </c>
      <c r="E33" s="39">
        <v>23</v>
      </c>
      <c r="F33" s="45">
        <f>(D33-E33)/E33</f>
        <v>6.4565217391304346</v>
      </c>
      <c r="G33" s="41">
        <v>49</v>
      </c>
      <c r="H33" s="39">
        <v>1</v>
      </c>
      <c r="I33" s="39">
        <f t="shared" si="2"/>
        <v>49</v>
      </c>
      <c r="J33" s="39">
        <v>1</v>
      </c>
      <c r="K33" s="39">
        <v>6</v>
      </c>
      <c r="L33" s="41">
        <v>49046.04</v>
      </c>
      <c r="M33" s="41">
        <v>7806</v>
      </c>
      <c r="N33" s="37">
        <v>44638</v>
      </c>
      <c r="O33" s="36" t="s">
        <v>48</v>
      </c>
      <c r="P33" s="33"/>
      <c r="Q33" s="54"/>
      <c r="R33" s="54"/>
      <c r="S33" s="72"/>
      <c r="T33" s="54"/>
      <c r="V33" s="55"/>
      <c r="W33" s="55"/>
      <c r="X33" s="32"/>
      <c r="Y33" s="56"/>
      <c r="Z33" s="7"/>
      <c r="AA33" s="32"/>
      <c r="AB33" s="56"/>
      <c r="AC33" s="32"/>
    </row>
    <row r="34" spans="1:29" ht="25.35" customHeight="1">
      <c r="A34" s="35">
        <v>20</v>
      </c>
      <c r="B34" s="39" t="s">
        <v>36</v>
      </c>
      <c r="C34" s="28" t="s">
        <v>134</v>
      </c>
      <c r="D34" s="41">
        <v>164</v>
      </c>
      <c r="E34" s="39" t="s">
        <v>36</v>
      </c>
      <c r="F34" s="39" t="s">
        <v>36</v>
      </c>
      <c r="G34" s="41">
        <v>32</v>
      </c>
      <c r="H34" s="39">
        <v>1</v>
      </c>
      <c r="I34" s="39">
        <f t="shared" si="2"/>
        <v>32</v>
      </c>
      <c r="J34" s="39">
        <v>1</v>
      </c>
      <c r="K34" s="39" t="s">
        <v>36</v>
      </c>
      <c r="L34" s="41">
        <v>8845</v>
      </c>
      <c r="M34" s="41">
        <v>1632</v>
      </c>
      <c r="N34" s="37">
        <v>44561</v>
      </c>
      <c r="O34" s="36" t="s">
        <v>119</v>
      </c>
      <c r="P34" s="33"/>
      <c r="Q34" s="54"/>
      <c r="R34" s="54"/>
      <c r="S34" s="54"/>
      <c r="T34" s="54"/>
      <c r="V34" s="33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275132.49</v>
      </c>
      <c r="E35" s="34">
        <v>163284.84</v>
      </c>
      <c r="F35" s="65">
        <f t="shared" ref="F35" si="3">(D35-E35)/E35</f>
        <v>0.68498490123149214</v>
      </c>
      <c r="G35" s="34">
        <f t="shared" ref="G35" si="4">SUM(G23:G34)</f>
        <v>44135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59">
        <v>15</v>
      </c>
      <c r="C37" s="28" t="s">
        <v>67</v>
      </c>
      <c r="D37" s="41">
        <v>133.6</v>
      </c>
      <c r="E37" s="39">
        <v>43.3</v>
      </c>
      <c r="F37" s="45">
        <f>(D37-E37)/E37</f>
        <v>2.0854503464203233</v>
      </c>
      <c r="G37" s="41">
        <v>38</v>
      </c>
      <c r="H37" s="39">
        <v>1</v>
      </c>
      <c r="I37" s="39">
        <f>G37/H37</f>
        <v>38</v>
      </c>
      <c r="J37" s="39">
        <v>1</v>
      </c>
      <c r="K37" s="39">
        <v>10</v>
      </c>
      <c r="L37" s="41">
        <v>61733.94</v>
      </c>
      <c r="M37" s="41">
        <v>12833</v>
      </c>
      <c r="N37" s="37">
        <v>44610</v>
      </c>
      <c r="O37" s="36" t="s">
        <v>68</v>
      </c>
      <c r="P37" s="33"/>
      <c r="Q37" s="7"/>
      <c r="R37" s="56"/>
      <c r="S37" s="32"/>
      <c r="T37" s="32"/>
    </row>
    <row r="38" spans="1:29" ht="25.35" customHeight="1">
      <c r="A38" s="35">
        <v>22</v>
      </c>
      <c r="B38" s="35">
        <v>13</v>
      </c>
      <c r="C38" s="28" t="s">
        <v>66</v>
      </c>
      <c r="D38" s="41">
        <v>98</v>
      </c>
      <c r="E38" s="39">
        <v>185</v>
      </c>
      <c r="F38" s="45">
        <f>(D38-E38)/E38</f>
        <v>-0.4702702702702703</v>
      </c>
      <c r="G38" s="41">
        <v>16</v>
      </c>
      <c r="H38" s="39" t="s">
        <v>36</v>
      </c>
      <c r="I38" s="39" t="s">
        <v>36</v>
      </c>
      <c r="J38" s="39">
        <v>1</v>
      </c>
      <c r="K38" s="39">
        <v>11</v>
      </c>
      <c r="L38" s="41">
        <v>16993</v>
      </c>
      <c r="M38" s="41">
        <v>2754</v>
      </c>
      <c r="N38" s="37">
        <v>44603</v>
      </c>
      <c r="O38" s="36" t="s">
        <v>65</v>
      </c>
      <c r="P38" s="33"/>
      <c r="Q38" s="54"/>
      <c r="R38" s="54"/>
      <c r="S38" s="72"/>
      <c r="T38" s="54"/>
      <c r="V38" s="55"/>
      <c r="W38" s="55"/>
      <c r="X38" s="32"/>
      <c r="Y38" s="56"/>
      <c r="Z38" s="7"/>
      <c r="AA38" s="32"/>
      <c r="AB38" s="56"/>
      <c r="AC38" s="32"/>
    </row>
    <row r="39" spans="1:29" ht="25.35" customHeight="1">
      <c r="A39" s="35">
        <v>23</v>
      </c>
      <c r="B39" s="35">
        <v>18</v>
      </c>
      <c r="C39" s="28" t="s">
        <v>51</v>
      </c>
      <c r="D39" s="41">
        <v>98</v>
      </c>
      <c r="E39" s="39">
        <v>22</v>
      </c>
      <c r="F39" s="45">
        <f>(D39-E39)/E39</f>
        <v>3.4545454545454546</v>
      </c>
      <c r="G39" s="41">
        <v>40</v>
      </c>
      <c r="H39" s="39">
        <v>1</v>
      </c>
      <c r="I39" s="39">
        <f>G39/H39</f>
        <v>40</v>
      </c>
      <c r="J39" s="39">
        <v>1</v>
      </c>
      <c r="K39" s="39">
        <v>5</v>
      </c>
      <c r="L39" s="41">
        <v>16641.02</v>
      </c>
      <c r="M39" s="41">
        <v>3433</v>
      </c>
      <c r="N39" s="37">
        <v>44645</v>
      </c>
      <c r="O39" s="36" t="s">
        <v>48</v>
      </c>
      <c r="P39" s="33"/>
      <c r="Q39" s="54"/>
      <c r="R39" s="54"/>
      <c r="S39" s="72"/>
      <c r="T39" s="54"/>
      <c r="V39" s="55"/>
      <c r="W39" s="55"/>
      <c r="X39" s="26"/>
      <c r="Y39" s="56"/>
      <c r="Z39" s="7"/>
      <c r="AA39" s="32"/>
      <c r="AB39" s="56"/>
      <c r="AC39" s="32"/>
    </row>
    <row r="40" spans="1:29" ht="25.35" customHeight="1">
      <c r="A40" s="35">
        <v>24</v>
      </c>
      <c r="B40" s="64">
        <v>14</v>
      </c>
      <c r="C40" s="28" t="s">
        <v>106</v>
      </c>
      <c r="D40" s="41">
        <v>70</v>
      </c>
      <c r="E40" s="39">
        <v>44</v>
      </c>
      <c r="F40" s="45">
        <f>(D40-E40)/E40</f>
        <v>0.59090909090909094</v>
      </c>
      <c r="G40" s="41">
        <v>21</v>
      </c>
      <c r="H40" s="39" t="s">
        <v>36</v>
      </c>
      <c r="I40" s="39" t="s">
        <v>36</v>
      </c>
      <c r="J40" s="39">
        <v>1</v>
      </c>
      <c r="K40" s="39">
        <v>10</v>
      </c>
      <c r="L40" s="41">
        <v>52028</v>
      </c>
      <c r="M40" s="41">
        <v>9233</v>
      </c>
      <c r="N40" s="37">
        <v>44575</v>
      </c>
      <c r="O40" s="36" t="s">
        <v>65</v>
      </c>
      <c r="P40" s="33"/>
      <c r="Q40" s="7"/>
      <c r="R40" s="56"/>
      <c r="S40" s="32"/>
      <c r="T40" s="32"/>
      <c r="V40" s="32"/>
      <c r="X40" s="32"/>
    </row>
    <row r="41" spans="1:29" ht="25.35" customHeight="1">
      <c r="A41" s="14"/>
      <c r="B41" s="14"/>
      <c r="C41" s="27" t="s">
        <v>294</v>
      </c>
      <c r="D41" s="34">
        <f>SUM(D35:D40)</f>
        <v>275532.08999999997</v>
      </c>
      <c r="E41" s="34">
        <v>163284.84</v>
      </c>
      <c r="F41" s="65">
        <f>(D41-E41)/E41</f>
        <v>0.68743215842940453</v>
      </c>
      <c r="G41" s="34">
        <f t="shared" ref="G41" si="5">SUM(G35:G40)</f>
        <v>44250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17.25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sheetPr codeName="Sheet40"/>
  <dimension ref="A1:AC65"/>
  <sheetViews>
    <sheetView zoomScale="60" zoomScaleNormal="60" workbookViewId="0">
      <selection activeCell="A30" sqref="A30:XFD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3.44140625" style="1" customWidth="1"/>
    <col min="18" max="18" width="17.5546875" style="1" customWidth="1"/>
    <col min="19" max="19" width="9.6640625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6640625" style="1" bestFit="1" customWidth="1"/>
    <col min="25" max="25" width="13.109375" style="1" customWidth="1"/>
    <col min="26" max="26" width="12.5546875" style="1" bestFit="1" customWidth="1"/>
    <col min="27" max="27" width="11" style="1" customWidth="1"/>
    <col min="28" max="28" width="14.88671875" style="1" customWidth="1"/>
    <col min="29" max="16384" width="8.88671875" style="1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544</v>
      </c>
      <c r="E6" s="4" t="s">
        <v>540</v>
      </c>
      <c r="F6" s="156"/>
      <c r="G6" s="4" t="s">
        <v>544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AA9" s="32"/>
      <c r="AB9" s="33"/>
    </row>
    <row r="10" spans="1:29" ht="21.6">
      <c r="A10" s="159"/>
      <c r="B10" s="159"/>
      <c r="C10" s="156"/>
      <c r="D10" s="75" t="s">
        <v>545</v>
      </c>
      <c r="E10" s="75" t="s">
        <v>541</v>
      </c>
      <c r="F10" s="156"/>
      <c r="G10" s="75" t="s">
        <v>545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AA10" s="32"/>
      <c r="AB10" s="33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61" t="s">
        <v>34</v>
      </c>
      <c r="C13" s="28" t="s">
        <v>548</v>
      </c>
      <c r="D13" s="41">
        <v>61930.63</v>
      </c>
      <c r="E13" s="39" t="s">
        <v>36</v>
      </c>
      <c r="F13" s="39" t="s">
        <v>36</v>
      </c>
      <c r="G13" s="41">
        <v>8081</v>
      </c>
      <c r="H13" s="39">
        <v>111</v>
      </c>
      <c r="I13" s="39">
        <f>G13/H13</f>
        <v>72.801801801801801</v>
      </c>
      <c r="J13" s="39">
        <v>16</v>
      </c>
      <c r="K13" s="39">
        <v>1</v>
      </c>
      <c r="L13" s="41">
        <v>76814.3</v>
      </c>
      <c r="M13" s="41">
        <v>10129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61">
        <v>1</v>
      </c>
      <c r="C14" s="28" t="s">
        <v>35</v>
      </c>
      <c r="D14" s="41">
        <v>20694.95</v>
      </c>
      <c r="E14" s="39">
        <v>66155.87</v>
      </c>
      <c r="F14" s="45">
        <f>(D14-E14)/E14</f>
        <v>-0.68717893060736712</v>
      </c>
      <c r="G14" s="41">
        <v>4064</v>
      </c>
      <c r="H14" s="39">
        <v>93</v>
      </c>
      <c r="I14" s="39">
        <f>G14/H14</f>
        <v>43.698924731182792</v>
      </c>
      <c r="J14" s="39">
        <v>17</v>
      </c>
      <c r="K14" s="39">
        <v>3</v>
      </c>
      <c r="L14" s="41">
        <v>183556</v>
      </c>
      <c r="M14" s="41">
        <v>35037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61" t="s">
        <v>34</v>
      </c>
      <c r="C15" s="28" t="s">
        <v>550</v>
      </c>
      <c r="D15" s="41">
        <v>15425.42</v>
      </c>
      <c r="E15" s="39" t="s">
        <v>36</v>
      </c>
      <c r="F15" s="39" t="s">
        <v>36</v>
      </c>
      <c r="G15" s="41">
        <v>2275</v>
      </c>
      <c r="H15" s="39">
        <v>72</v>
      </c>
      <c r="I15" s="39">
        <f>G15/H15</f>
        <v>31.597222222222221</v>
      </c>
      <c r="J15" s="39">
        <v>16</v>
      </c>
      <c r="K15" s="39">
        <v>1</v>
      </c>
      <c r="L15" s="41">
        <v>15835</v>
      </c>
      <c r="M15" s="41">
        <v>2334</v>
      </c>
      <c r="N15" s="37">
        <v>44666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61">
        <v>2</v>
      </c>
      <c r="C16" s="28" t="s">
        <v>536</v>
      </c>
      <c r="D16" s="41">
        <v>13918.57</v>
      </c>
      <c r="E16" s="39">
        <v>60210.64</v>
      </c>
      <c r="F16" s="45">
        <f>(D16-E16)/E16</f>
        <v>-0.76883537527586487</v>
      </c>
      <c r="G16" s="41">
        <v>2025</v>
      </c>
      <c r="H16" s="39">
        <v>66</v>
      </c>
      <c r="I16" s="39">
        <f>G16/H16</f>
        <v>30.681818181818183</v>
      </c>
      <c r="J16" s="39">
        <v>10</v>
      </c>
      <c r="K16" s="39">
        <v>2</v>
      </c>
      <c r="L16" s="41">
        <v>93805</v>
      </c>
      <c r="M16" s="41">
        <v>12781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61" t="s">
        <v>34</v>
      </c>
      <c r="C17" s="28" t="s">
        <v>549</v>
      </c>
      <c r="D17" s="41">
        <v>13913</v>
      </c>
      <c r="E17" s="39" t="s">
        <v>36</v>
      </c>
      <c r="F17" s="39" t="s">
        <v>36</v>
      </c>
      <c r="G17" s="41">
        <v>2028</v>
      </c>
      <c r="H17" s="39" t="s">
        <v>36</v>
      </c>
      <c r="I17" s="39" t="s">
        <v>36</v>
      </c>
      <c r="J17" s="39">
        <v>13</v>
      </c>
      <c r="K17" s="39">
        <v>1</v>
      </c>
      <c r="L17" s="41">
        <v>13913</v>
      </c>
      <c r="M17" s="41">
        <v>2028</v>
      </c>
      <c r="N17" s="37">
        <v>44666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61">
        <v>3</v>
      </c>
      <c r="C18" s="28" t="s">
        <v>537</v>
      </c>
      <c r="D18" s="41">
        <v>11694.87</v>
      </c>
      <c r="E18" s="39">
        <v>25699.87</v>
      </c>
      <c r="F18" s="45">
        <f t="shared" ref="F18:F23" si="0">(D18-E18)/E18</f>
        <v>-0.5449443907692918</v>
      </c>
      <c r="G18" s="41">
        <v>3021</v>
      </c>
      <c r="H18" s="39">
        <v>83</v>
      </c>
      <c r="I18" s="39">
        <f>G18/H18</f>
        <v>36.397590361445786</v>
      </c>
      <c r="J18" s="39">
        <v>17</v>
      </c>
      <c r="K18" s="39">
        <v>2</v>
      </c>
      <c r="L18" s="41">
        <v>59453.31</v>
      </c>
      <c r="M18" s="41">
        <v>14217</v>
      </c>
      <c r="N18" s="37">
        <v>44659</v>
      </c>
      <c r="O18" s="36" t="s">
        <v>48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61">
        <v>4</v>
      </c>
      <c r="C19" s="28" t="s">
        <v>40</v>
      </c>
      <c r="D19" s="41">
        <v>7900.23</v>
      </c>
      <c r="E19" s="39">
        <v>20559.080000000002</v>
      </c>
      <c r="F19" s="45">
        <f t="shared" si="0"/>
        <v>-0.61573037314899315</v>
      </c>
      <c r="G19" s="41">
        <v>1700</v>
      </c>
      <c r="H19" s="39">
        <v>52</v>
      </c>
      <c r="I19" s="39">
        <f>G19/H19</f>
        <v>32.692307692307693</v>
      </c>
      <c r="J19" s="39">
        <v>10</v>
      </c>
      <c r="K19" s="39">
        <v>6</v>
      </c>
      <c r="L19" s="41">
        <v>196044</v>
      </c>
      <c r="M19" s="41">
        <v>39210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61">
        <v>5</v>
      </c>
      <c r="C20" s="28" t="s">
        <v>38</v>
      </c>
      <c r="D20" s="41">
        <v>4488.0200000000004</v>
      </c>
      <c r="E20" s="39">
        <v>18966.86</v>
      </c>
      <c r="F20" s="45">
        <f t="shared" si="0"/>
        <v>-0.76337569845509479</v>
      </c>
      <c r="G20" s="41">
        <v>662</v>
      </c>
      <c r="H20" s="39">
        <v>32</v>
      </c>
      <c r="I20" s="39">
        <f>G20/H20</f>
        <v>20.6875</v>
      </c>
      <c r="J20" s="39">
        <v>8</v>
      </c>
      <c r="K20" s="39">
        <v>3</v>
      </c>
      <c r="L20" s="41">
        <v>90273.46</v>
      </c>
      <c r="M20" s="41">
        <v>12474</v>
      </c>
      <c r="N20" s="37">
        <v>44652</v>
      </c>
      <c r="O20" s="36" t="s">
        <v>39</v>
      </c>
      <c r="P20" s="33"/>
      <c r="Q20" s="54"/>
      <c r="R20" s="54"/>
      <c r="S20" s="72"/>
      <c r="T20" s="54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61">
        <v>6</v>
      </c>
      <c r="C21" s="28" t="s">
        <v>42</v>
      </c>
      <c r="D21" s="41">
        <v>4394.3900000000003</v>
      </c>
      <c r="E21" s="39">
        <v>14417.85</v>
      </c>
      <c r="F21" s="45">
        <f t="shared" si="0"/>
        <v>-0.69521183810346199</v>
      </c>
      <c r="G21" s="41">
        <v>852</v>
      </c>
      <c r="H21" s="39">
        <v>40</v>
      </c>
      <c r="I21" s="39">
        <f>G21/H21</f>
        <v>21.3</v>
      </c>
      <c r="J21" s="39">
        <v>9</v>
      </c>
      <c r="K21" s="39">
        <v>5</v>
      </c>
      <c r="L21" s="41">
        <v>116894</v>
      </c>
      <c r="M21" s="41">
        <v>23046</v>
      </c>
      <c r="N21" s="37">
        <v>44638</v>
      </c>
      <c r="O21" s="36" t="s">
        <v>43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61">
        <v>7</v>
      </c>
      <c r="C22" s="28" t="s">
        <v>538</v>
      </c>
      <c r="D22" s="41">
        <v>3844.27</v>
      </c>
      <c r="E22" s="39">
        <v>11558.31</v>
      </c>
      <c r="F22" s="45">
        <f t="shared" si="0"/>
        <v>-0.66740206829545146</v>
      </c>
      <c r="G22" s="41">
        <v>634</v>
      </c>
      <c r="H22" s="39">
        <v>43</v>
      </c>
      <c r="I22" s="39">
        <f>G22/H22</f>
        <v>14.744186046511627</v>
      </c>
      <c r="J22" s="39">
        <v>12</v>
      </c>
      <c r="K22" s="39">
        <v>2</v>
      </c>
      <c r="L22" s="41">
        <v>26756.38</v>
      </c>
      <c r="M22" s="41">
        <v>4868</v>
      </c>
      <c r="N22" s="37">
        <v>44659</v>
      </c>
      <c r="O22" s="36" t="s">
        <v>539</v>
      </c>
      <c r="P22" s="33"/>
      <c r="Q22" s="54"/>
      <c r="R22" s="54"/>
      <c r="S22" s="72"/>
      <c r="T22" s="54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158204.35</v>
      </c>
      <c r="E23" s="34">
        <v>233697.75000000003</v>
      </c>
      <c r="F23" s="65">
        <f t="shared" si="0"/>
        <v>-0.32303862574628989</v>
      </c>
      <c r="G23" s="34">
        <f t="shared" ref="G23" si="1">SUM(G13:G22)</f>
        <v>25342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61">
        <v>8</v>
      </c>
      <c r="C25" s="28" t="s">
        <v>44</v>
      </c>
      <c r="D25" s="41">
        <v>3020.27</v>
      </c>
      <c r="E25" s="39">
        <v>9705.0300000000007</v>
      </c>
      <c r="F25" s="45">
        <f>(D25-E25)/E25</f>
        <v>-0.68879333706335788</v>
      </c>
      <c r="G25" s="41">
        <v>437</v>
      </c>
      <c r="H25" s="39">
        <v>12</v>
      </c>
      <c r="I25" s="39">
        <f>G25/H25</f>
        <v>36.416666666666664</v>
      </c>
      <c r="J25" s="39">
        <v>5</v>
      </c>
      <c r="K25" s="39">
        <v>7</v>
      </c>
      <c r="L25" s="41">
        <v>358103.72</v>
      </c>
      <c r="M25" s="41">
        <v>50939</v>
      </c>
      <c r="N25" s="37">
        <v>44624</v>
      </c>
      <c r="O25" s="36" t="s">
        <v>45</v>
      </c>
      <c r="P25" s="33"/>
      <c r="Q25" s="54"/>
      <c r="R25" s="54"/>
      <c r="S25" s="72"/>
      <c r="T25" s="54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61">
        <v>9</v>
      </c>
      <c r="C26" s="28" t="s">
        <v>46</v>
      </c>
      <c r="D26" s="41">
        <v>1692.92</v>
      </c>
      <c r="E26" s="39">
        <v>4012.17</v>
      </c>
      <c r="F26" s="45">
        <f>(D26-E26)/E26</f>
        <v>-0.57805377140051395</v>
      </c>
      <c r="G26" s="41">
        <v>309</v>
      </c>
      <c r="H26" s="39">
        <v>8</v>
      </c>
      <c r="I26" s="39">
        <f>G26/H26</f>
        <v>38.625</v>
      </c>
      <c r="J26" s="39">
        <v>3</v>
      </c>
      <c r="K26" s="39">
        <v>9</v>
      </c>
      <c r="L26" s="41">
        <v>242382.24</v>
      </c>
      <c r="M26" s="41">
        <v>35259</v>
      </c>
      <c r="N26" s="37">
        <v>44610</v>
      </c>
      <c r="O26" s="36" t="s">
        <v>39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62">
        <v>18</v>
      </c>
      <c r="C27" s="28" t="s">
        <v>66</v>
      </c>
      <c r="D27" s="41">
        <v>185</v>
      </c>
      <c r="E27" s="39">
        <v>156</v>
      </c>
      <c r="F27" s="45">
        <f>(D27-E27)/E27</f>
        <v>0.1858974358974359</v>
      </c>
      <c r="G27" s="41">
        <v>25</v>
      </c>
      <c r="H27" s="39" t="s">
        <v>36</v>
      </c>
      <c r="I27" s="39" t="s">
        <v>36</v>
      </c>
      <c r="J27" s="39">
        <v>2</v>
      </c>
      <c r="K27" s="39">
        <v>10</v>
      </c>
      <c r="L27" s="41">
        <v>16792</v>
      </c>
      <c r="M27" s="41">
        <v>2723</v>
      </c>
      <c r="N27" s="37">
        <v>44603</v>
      </c>
      <c r="O27" s="36" t="s">
        <v>65</v>
      </c>
      <c r="P27" s="33"/>
      <c r="Q27" s="54"/>
      <c r="R27" s="54"/>
      <c r="S27" s="54"/>
      <c r="T27" s="54"/>
      <c r="V27" s="33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9" t="s">
        <v>36</v>
      </c>
      <c r="C28" s="28" t="s">
        <v>106</v>
      </c>
      <c r="D28" s="41">
        <v>44</v>
      </c>
      <c r="E28" s="39" t="s">
        <v>36</v>
      </c>
      <c r="F28" s="39" t="s">
        <v>36</v>
      </c>
      <c r="G28" s="41">
        <v>12</v>
      </c>
      <c r="H28" s="39" t="s">
        <v>36</v>
      </c>
      <c r="I28" s="39" t="s">
        <v>36</v>
      </c>
      <c r="J28" s="39">
        <v>1</v>
      </c>
      <c r="K28" s="39">
        <v>9</v>
      </c>
      <c r="L28" s="41">
        <v>51901</v>
      </c>
      <c r="M28" s="41">
        <v>9197</v>
      </c>
      <c r="N28" s="37">
        <v>44575</v>
      </c>
      <c r="O28" s="36" t="s">
        <v>65</v>
      </c>
      <c r="P28" s="33"/>
      <c r="Q28" s="7"/>
      <c r="R28" s="56"/>
      <c r="S28" s="32"/>
      <c r="T28" s="32"/>
    </row>
    <row r="29" spans="1:29" ht="25.35" customHeight="1">
      <c r="A29" s="35">
        <v>15</v>
      </c>
      <c r="B29" s="61">
        <v>17</v>
      </c>
      <c r="C29" s="28" t="s">
        <v>67</v>
      </c>
      <c r="D29" s="41">
        <v>43.3</v>
      </c>
      <c r="E29" s="39">
        <v>169.9</v>
      </c>
      <c r="F29" s="45">
        <f t="shared" ref="F29:F34" si="2">(D29-E29)/E29</f>
        <v>-0.74514420247204238</v>
      </c>
      <c r="G29" s="41">
        <v>12</v>
      </c>
      <c r="H29" s="39">
        <v>1</v>
      </c>
      <c r="I29" s="39">
        <f t="shared" ref="I29:I33" si="3">G29/H29</f>
        <v>12</v>
      </c>
      <c r="J29" s="39">
        <v>1</v>
      </c>
      <c r="K29" s="39">
        <v>9</v>
      </c>
      <c r="L29" s="41">
        <v>61600.34</v>
      </c>
      <c r="M29" s="41">
        <v>12795</v>
      </c>
      <c r="N29" s="37">
        <v>44610</v>
      </c>
      <c r="O29" s="36" t="s">
        <v>68</v>
      </c>
      <c r="P29" s="33"/>
      <c r="Q29" s="54"/>
      <c r="R29" s="54"/>
      <c r="S29" s="72"/>
      <c r="T29" s="54"/>
      <c r="V29" s="55"/>
      <c r="W29" s="55"/>
      <c r="X29" s="32"/>
      <c r="Y29" s="7"/>
      <c r="Z29" s="56"/>
      <c r="AA29" s="32"/>
      <c r="AB29" s="56"/>
      <c r="AC29" s="32"/>
    </row>
    <row r="30" spans="1:29" ht="25.35" customHeight="1">
      <c r="A30" s="35">
        <v>16</v>
      </c>
      <c r="B30" s="61">
        <v>13</v>
      </c>
      <c r="C30" s="28" t="s">
        <v>54</v>
      </c>
      <c r="D30" s="41">
        <v>38</v>
      </c>
      <c r="E30" s="39">
        <v>862.16</v>
      </c>
      <c r="F30" s="45">
        <f t="shared" si="2"/>
        <v>-0.95592465435649998</v>
      </c>
      <c r="G30" s="41">
        <v>8</v>
      </c>
      <c r="H30" s="39">
        <v>1</v>
      </c>
      <c r="I30" s="39">
        <f t="shared" si="3"/>
        <v>8</v>
      </c>
      <c r="J30" s="39">
        <v>1</v>
      </c>
      <c r="K30" s="39">
        <v>21</v>
      </c>
      <c r="L30" s="41">
        <v>223789</v>
      </c>
      <c r="M30" s="41">
        <v>44405</v>
      </c>
      <c r="N30" s="37">
        <v>44526</v>
      </c>
      <c r="O30" s="36" t="s">
        <v>41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32"/>
      <c r="AB30" s="56"/>
      <c r="AC30" s="32"/>
    </row>
    <row r="31" spans="1:29" ht="25.35" customHeight="1">
      <c r="A31" s="35">
        <v>17</v>
      </c>
      <c r="B31" s="61">
        <v>11</v>
      </c>
      <c r="C31" s="28" t="s">
        <v>47</v>
      </c>
      <c r="D31" s="41">
        <v>23</v>
      </c>
      <c r="E31" s="39">
        <v>1590.18</v>
      </c>
      <c r="F31" s="45">
        <f t="shared" si="2"/>
        <v>-0.98553622860305123</v>
      </c>
      <c r="G31" s="41">
        <v>4</v>
      </c>
      <c r="H31" s="39">
        <v>1</v>
      </c>
      <c r="I31" s="39">
        <f t="shared" si="3"/>
        <v>4</v>
      </c>
      <c r="J31" s="39">
        <v>1</v>
      </c>
      <c r="K31" s="39">
        <v>5</v>
      </c>
      <c r="L31" s="41">
        <v>48874.54</v>
      </c>
      <c r="M31" s="41">
        <v>7757</v>
      </c>
      <c r="N31" s="37">
        <v>44638</v>
      </c>
      <c r="O31" s="36" t="s">
        <v>48</v>
      </c>
      <c r="P31" s="33"/>
      <c r="Q31" s="54"/>
      <c r="R31" s="54"/>
      <c r="S31" s="72"/>
      <c r="T31" s="54"/>
      <c r="V31" s="55"/>
      <c r="W31" s="55"/>
      <c r="X31" s="26"/>
      <c r="Y31" s="7"/>
      <c r="Z31" s="56"/>
      <c r="AA31" s="32"/>
      <c r="AB31" s="56"/>
      <c r="AC31" s="32"/>
    </row>
    <row r="32" spans="1:29" ht="25.35" customHeight="1">
      <c r="A32" s="35">
        <v>18</v>
      </c>
      <c r="B32" s="61">
        <v>19</v>
      </c>
      <c r="C32" s="28" t="s">
        <v>51</v>
      </c>
      <c r="D32" s="41">
        <v>22</v>
      </c>
      <c r="E32" s="39">
        <v>111.44</v>
      </c>
      <c r="F32" s="45">
        <f t="shared" si="2"/>
        <v>-0.80258435032304376</v>
      </c>
      <c r="G32" s="41">
        <v>4</v>
      </c>
      <c r="H32" s="39">
        <v>1</v>
      </c>
      <c r="I32" s="39">
        <f t="shared" si="3"/>
        <v>4</v>
      </c>
      <c r="J32" s="39">
        <v>1</v>
      </c>
      <c r="K32" s="39">
        <v>4</v>
      </c>
      <c r="L32" s="41">
        <v>16434.02</v>
      </c>
      <c r="M32" s="41">
        <v>3373</v>
      </c>
      <c r="N32" s="37">
        <v>44645</v>
      </c>
      <c r="O32" s="36" t="s">
        <v>48</v>
      </c>
      <c r="P32" s="33"/>
      <c r="Q32" s="7"/>
      <c r="R32" s="56"/>
      <c r="S32" s="32"/>
      <c r="T32" s="32"/>
      <c r="V32" s="32"/>
      <c r="X32" s="32"/>
    </row>
    <row r="33" spans="1:20" ht="25.35" customHeight="1">
      <c r="A33" s="35">
        <v>19</v>
      </c>
      <c r="B33" s="61">
        <v>16</v>
      </c>
      <c r="C33" s="28" t="s">
        <v>55</v>
      </c>
      <c r="D33" s="41">
        <v>12</v>
      </c>
      <c r="E33" s="39">
        <v>186.24</v>
      </c>
      <c r="F33" s="45">
        <f t="shared" si="2"/>
        <v>-0.93556701030927836</v>
      </c>
      <c r="G33" s="41">
        <v>12</v>
      </c>
      <c r="H33" s="39">
        <v>1</v>
      </c>
      <c r="I33" s="39">
        <f t="shared" si="3"/>
        <v>12</v>
      </c>
      <c r="J33" s="39">
        <v>1</v>
      </c>
      <c r="K33" s="39">
        <v>4</v>
      </c>
      <c r="L33" s="41">
        <v>10337.67</v>
      </c>
      <c r="M33" s="41">
        <v>1647</v>
      </c>
      <c r="N33" s="37">
        <v>44645</v>
      </c>
      <c r="O33" s="36" t="s">
        <v>48</v>
      </c>
      <c r="P33" s="33"/>
      <c r="Q33" s="7"/>
      <c r="R33" s="56"/>
      <c r="S33" s="32"/>
      <c r="T33" s="32"/>
    </row>
    <row r="34" spans="1:20" ht="25.35" customHeight="1">
      <c r="A34" s="14"/>
      <c r="B34" s="14"/>
      <c r="C34" s="27" t="s">
        <v>229</v>
      </c>
      <c r="D34" s="34">
        <f>SUM(D23:D33)</f>
        <v>163284.84</v>
      </c>
      <c r="E34" s="34">
        <v>238622.83000000002</v>
      </c>
      <c r="F34" s="65">
        <f t="shared" si="2"/>
        <v>-0.31571995856389773</v>
      </c>
      <c r="G34" s="34">
        <f>SUM(G23:G33)</f>
        <v>26165</v>
      </c>
      <c r="H34" s="34"/>
      <c r="I34" s="16"/>
      <c r="J34" s="15"/>
      <c r="K34" s="17"/>
      <c r="L34" s="18"/>
      <c r="M34" s="22"/>
      <c r="N34" s="19"/>
      <c r="O34" s="46"/>
    </row>
    <row r="35" spans="1:20" ht="23.1" customHeight="1">
      <c r="R35" s="33"/>
    </row>
    <row r="36" spans="1:20" ht="17.25" customHeight="1">
      <c r="R36" s="33"/>
    </row>
    <row r="37" spans="1:20" ht="20.25" customHeight="1"/>
    <row r="48" spans="1:20">
      <c r="R48" s="33"/>
    </row>
    <row r="52" spans="16:16">
      <c r="P52" s="33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sheetPr codeName="Sheet41"/>
  <dimension ref="A1:AC65"/>
  <sheetViews>
    <sheetView zoomScale="60" zoomScaleNormal="60" workbookViewId="0">
      <selection activeCell="A26" sqref="A26:XFD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3.44140625" style="1" customWidth="1"/>
    <col min="18" max="18" width="17.5546875" style="1" customWidth="1"/>
    <col min="19" max="19" width="9.6640625" style="1" customWidth="1"/>
    <col min="20" max="20" width="8.88671875" style="1"/>
    <col min="21" max="21" width="9.109375" style="1" customWidth="1"/>
    <col min="22" max="22" width="9.88671875" style="1" bestFit="1" customWidth="1"/>
    <col min="23" max="23" width="13.6640625" style="1" customWidth="1"/>
    <col min="24" max="24" width="13.6640625" style="1" bestFit="1" customWidth="1"/>
    <col min="25" max="25" width="13.109375" style="1" customWidth="1"/>
    <col min="26" max="26" width="12.5546875" style="1" bestFit="1" customWidth="1"/>
    <col min="27" max="27" width="14.88671875" style="1" customWidth="1"/>
    <col min="28" max="28" width="11" style="1" customWidth="1"/>
    <col min="29" max="16384" width="8.88671875" style="1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540</v>
      </c>
      <c r="E6" s="4" t="s">
        <v>12</v>
      </c>
      <c r="F6" s="156"/>
      <c r="G6" s="4" t="s">
        <v>540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AA9" s="33"/>
      <c r="AB9" s="32"/>
    </row>
    <row r="10" spans="1:29" ht="21.6">
      <c r="A10" s="159"/>
      <c r="B10" s="159"/>
      <c r="C10" s="156"/>
      <c r="D10" s="75" t="s">
        <v>541</v>
      </c>
      <c r="E10" s="75" t="s">
        <v>27</v>
      </c>
      <c r="F10" s="156"/>
      <c r="G10" s="75" t="s">
        <v>541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AA10" s="33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55"/>
      <c r="Y12" s="7"/>
      <c r="AA12" s="56"/>
      <c r="AB12" s="32"/>
    </row>
    <row r="13" spans="1:29" ht="25.35" customHeight="1">
      <c r="A13" s="35">
        <v>1</v>
      </c>
      <c r="B13" s="61">
        <v>1</v>
      </c>
      <c r="C13" s="28" t="s">
        <v>35</v>
      </c>
      <c r="D13" s="41">
        <v>66155.87</v>
      </c>
      <c r="E13" s="39">
        <v>70607.12</v>
      </c>
      <c r="F13" s="45">
        <f>(D13-E13)/E13</f>
        <v>-6.3042509027418203E-2</v>
      </c>
      <c r="G13" s="41">
        <v>12368</v>
      </c>
      <c r="H13" s="39">
        <v>146</v>
      </c>
      <c r="I13" s="39">
        <f t="shared" ref="I13:I22" si="0">G13/H13</f>
        <v>84.712328767123282</v>
      </c>
      <c r="J13" s="39">
        <v>20</v>
      </c>
      <c r="K13" s="39">
        <v>2</v>
      </c>
      <c r="L13" s="41">
        <v>152395</v>
      </c>
      <c r="M13" s="41">
        <v>28837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61" t="s">
        <v>34</v>
      </c>
      <c r="C14" s="28" t="s">
        <v>536</v>
      </c>
      <c r="D14" s="41">
        <v>60210.64</v>
      </c>
      <c r="E14" s="39" t="s">
        <v>36</v>
      </c>
      <c r="F14" s="39" t="s">
        <v>36</v>
      </c>
      <c r="G14" s="41">
        <v>7776</v>
      </c>
      <c r="H14" s="39">
        <v>125</v>
      </c>
      <c r="I14" s="39">
        <f t="shared" si="0"/>
        <v>62.207999999999998</v>
      </c>
      <c r="J14" s="39">
        <v>16</v>
      </c>
      <c r="K14" s="39">
        <v>1</v>
      </c>
      <c r="L14" s="41">
        <v>64207</v>
      </c>
      <c r="M14" s="41">
        <v>8309</v>
      </c>
      <c r="N14" s="37">
        <v>44659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56"/>
      <c r="AB14" s="32"/>
      <c r="AC14" s="32"/>
    </row>
    <row r="15" spans="1:29" ht="25.35" customHeight="1">
      <c r="A15" s="35">
        <v>3</v>
      </c>
      <c r="B15" s="61" t="s">
        <v>34</v>
      </c>
      <c r="C15" s="28" t="s">
        <v>537</v>
      </c>
      <c r="D15" s="41">
        <v>25699.87</v>
      </c>
      <c r="E15" s="39" t="s">
        <v>36</v>
      </c>
      <c r="F15" s="39" t="s">
        <v>36</v>
      </c>
      <c r="G15" s="41">
        <v>5176</v>
      </c>
      <c r="H15" s="39">
        <v>133</v>
      </c>
      <c r="I15" s="39">
        <f t="shared" si="0"/>
        <v>38.917293233082709</v>
      </c>
      <c r="J15" s="39">
        <v>20</v>
      </c>
      <c r="K15" s="39">
        <v>1</v>
      </c>
      <c r="L15" s="41">
        <v>26147.47</v>
      </c>
      <c r="M15" s="41">
        <v>5256</v>
      </c>
      <c r="N15" s="37">
        <v>44659</v>
      </c>
      <c r="O15" s="36" t="s">
        <v>48</v>
      </c>
      <c r="P15" s="33"/>
      <c r="Q15" s="54"/>
      <c r="R15" s="54"/>
      <c r="S15" s="72"/>
      <c r="T15" s="54"/>
      <c r="V15" s="55"/>
      <c r="W15" s="55"/>
      <c r="X15" s="32"/>
      <c r="Y15" s="7"/>
      <c r="Z15" s="56"/>
      <c r="AA15" s="56"/>
      <c r="AB15" s="32"/>
      <c r="AC15" s="32"/>
    </row>
    <row r="16" spans="1:29" ht="25.35" customHeight="1">
      <c r="A16" s="35">
        <v>4</v>
      </c>
      <c r="B16" s="61">
        <v>3</v>
      </c>
      <c r="C16" s="28" t="s">
        <v>40</v>
      </c>
      <c r="D16" s="41">
        <v>20559.080000000002</v>
      </c>
      <c r="E16" s="39">
        <v>19849.849999999999</v>
      </c>
      <c r="F16" s="45">
        <f>(D16-E16)/E16</f>
        <v>3.5729741030788811E-2</v>
      </c>
      <c r="G16" s="41">
        <v>3908</v>
      </c>
      <c r="H16" s="39">
        <v>67</v>
      </c>
      <c r="I16" s="39">
        <f t="shared" si="0"/>
        <v>58.328358208955223</v>
      </c>
      <c r="J16" s="39">
        <v>9</v>
      </c>
      <c r="K16" s="39">
        <v>5</v>
      </c>
      <c r="L16" s="41">
        <v>184284</v>
      </c>
      <c r="M16" s="41">
        <v>36578</v>
      </c>
      <c r="N16" s="37">
        <v>44631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56"/>
      <c r="AB16" s="32"/>
      <c r="AC16" s="32"/>
    </row>
    <row r="17" spans="1:29" ht="25.35" customHeight="1">
      <c r="A17" s="35">
        <v>5</v>
      </c>
      <c r="B17" s="61">
        <v>2</v>
      </c>
      <c r="C17" s="28" t="s">
        <v>38</v>
      </c>
      <c r="D17" s="41">
        <v>18966.86</v>
      </c>
      <c r="E17" s="39">
        <v>41996.6</v>
      </c>
      <c r="F17" s="45">
        <f>(D17-E17)/E17</f>
        <v>-0.54837153483853451</v>
      </c>
      <c r="G17" s="41">
        <v>2690</v>
      </c>
      <c r="H17" s="39">
        <v>75</v>
      </c>
      <c r="I17" s="39">
        <f t="shared" si="0"/>
        <v>35.866666666666667</v>
      </c>
      <c r="J17" s="39">
        <v>12</v>
      </c>
      <c r="K17" s="39">
        <v>2</v>
      </c>
      <c r="L17" s="41">
        <v>79745.91</v>
      </c>
      <c r="M17" s="41">
        <v>10861</v>
      </c>
      <c r="N17" s="37">
        <v>44652</v>
      </c>
      <c r="O17" s="36" t="s">
        <v>39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56"/>
      <c r="AB17" s="32"/>
      <c r="AC17" s="32"/>
    </row>
    <row r="18" spans="1:29" ht="25.35" customHeight="1">
      <c r="A18" s="35">
        <v>6</v>
      </c>
      <c r="B18" s="61">
        <v>4</v>
      </c>
      <c r="C18" s="28" t="s">
        <v>42</v>
      </c>
      <c r="D18" s="41">
        <v>14417.85</v>
      </c>
      <c r="E18" s="39">
        <v>19333.310000000001</v>
      </c>
      <c r="F18" s="45">
        <f>(D18-E18)/E18</f>
        <v>-0.25424823788580436</v>
      </c>
      <c r="G18" s="41">
        <v>2746</v>
      </c>
      <c r="H18" s="39">
        <v>57</v>
      </c>
      <c r="I18" s="39">
        <f t="shared" si="0"/>
        <v>48.175438596491226</v>
      </c>
      <c r="J18" s="39">
        <v>9</v>
      </c>
      <c r="K18" s="39">
        <v>4</v>
      </c>
      <c r="L18" s="41">
        <v>109638</v>
      </c>
      <c r="M18" s="41">
        <v>21539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56"/>
      <c r="AB18" s="32"/>
      <c r="AC18" s="32"/>
    </row>
    <row r="19" spans="1:29" ht="25.35" customHeight="1">
      <c r="A19" s="35">
        <v>7</v>
      </c>
      <c r="B19" s="61" t="s">
        <v>34</v>
      </c>
      <c r="C19" s="28" t="s">
        <v>538</v>
      </c>
      <c r="D19" s="41">
        <v>11558.31</v>
      </c>
      <c r="E19" s="39" t="s">
        <v>36</v>
      </c>
      <c r="F19" s="39" t="s">
        <v>36</v>
      </c>
      <c r="G19" s="41">
        <v>1884</v>
      </c>
      <c r="H19" s="39">
        <v>74</v>
      </c>
      <c r="I19" s="39">
        <f t="shared" si="0"/>
        <v>25.45945945945946</v>
      </c>
      <c r="J19" s="39">
        <v>20</v>
      </c>
      <c r="K19" s="39">
        <v>1</v>
      </c>
      <c r="L19" s="41">
        <v>17235.21</v>
      </c>
      <c r="M19" s="41">
        <v>3059</v>
      </c>
      <c r="N19" s="37">
        <v>44659</v>
      </c>
      <c r="O19" s="36" t="s">
        <v>539</v>
      </c>
      <c r="P19" s="33"/>
      <c r="Q19" s="54"/>
      <c r="R19" s="54"/>
      <c r="S19" s="72"/>
      <c r="T19" s="54"/>
      <c r="V19" s="55"/>
      <c r="W19" s="55"/>
      <c r="X19" s="32"/>
      <c r="Y19" s="7"/>
      <c r="Z19" s="56"/>
      <c r="AA19" s="56"/>
      <c r="AB19" s="32"/>
      <c r="AC19" s="32"/>
    </row>
    <row r="20" spans="1:29" ht="25.35" customHeight="1">
      <c r="A20" s="35">
        <v>8</v>
      </c>
      <c r="B20" s="61">
        <v>5</v>
      </c>
      <c r="C20" s="28" t="s">
        <v>44</v>
      </c>
      <c r="D20" s="41">
        <v>9705.0300000000007</v>
      </c>
      <c r="E20" s="39">
        <v>13968.35</v>
      </c>
      <c r="F20" s="45">
        <f>(D20-E20)/E20</f>
        <v>-0.30521285620706812</v>
      </c>
      <c r="G20" s="41">
        <v>1427</v>
      </c>
      <c r="H20" s="39">
        <v>28</v>
      </c>
      <c r="I20" s="39">
        <f t="shared" si="0"/>
        <v>50.964285714285715</v>
      </c>
      <c r="J20" s="39">
        <v>8</v>
      </c>
      <c r="K20" s="39">
        <v>6</v>
      </c>
      <c r="L20" s="41">
        <v>351132.22</v>
      </c>
      <c r="M20" s="41">
        <v>49802</v>
      </c>
      <c r="N20" s="37">
        <v>44624</v>
      </c>
      <c r="O20" s="36" t="s">
        <v>45</v>
      </c>
      <c r="P20" s="33"/>
      <c r="Q20" s="54"/>
      <c r="R20" s="54"/>
      <c r="S20" s="72"/>
      <c r="T20" s="54"/>
      <c r="V20" s="55"/>
      <c r="W20" s="55"/>
      <c r="X20" s="32"/>
      <c r="Y20" s="7"/>
      <c r="Z20" s="56"/>
      <c r="AA20" s="56"/>
      <c r="AB20" s="32"/>
      <c r="AC20" s="32"/>
    </row>
    <row r="21" spans="1:29" ht="25.35" customHeight="1">
      <c r="A21" s="35">
        <v>9</v>
      </c>
      <c r="B21" s="61">
        <v>6</v>
      </c>
      <c r="C21" s="28" t="s">
        <v>46</v>
      </c>
      <c r="D21" s="41">
        <v>4012.17</v>
      </c>
      <c r="E21" s="39">
        <v>6308.31</v>
      </c>
      <c r="F21" s="45">
        <f>(D21-E21)/E21</f>
        <v>-0.36398655107310834</v>
      </c>
      <c r="G21" s="41">
        <v>583</v>
      </c>
      <c r="H21" s="39">
        <v>15</v>
      </c>
      <c r="I21" s="39">
        <f t="shared" si="0"/>
        <v>38.866666666666667</v>
      </c>
      <c r="J21" s="39">
        <v>4</v>
      </c>
      <c r="K21" s="39">
        <v>8</v>
      </c>
      <c r="L21" s="41">
        <v>239028.21</v>
      </c>
      <c r="M21" s="41">
        <v>34677</v>
      </c>
      <c r="N21" s="37">
        <v>44610</v>
      </c>
      <c r="O21" s="36" t="s">
        <v>39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56"/>
      <c r="AB21" s="32"/>
      <c r="AC21" s="32"/>
    </row>
    <row r="22" spans="1:29" ht="25.35" customHeight="1">
      <c r="A22" s="35">
        <v>10</v>
      </c>
      <c r="B22" s="62">
        <v>8</v>
      </c>
      <c r="C22" s="28" t="s">
        <v>49</v>
      </c>
      <c r="D22" s="41">
        <v>2412.0700000000002</v>
      </c>
      <c r="E22" s="39">
        <v>4557.92</v>
      </c>
      <c r="F22" s="45">
        <f>(D22-E22)/E22</f>
        <v>-0.47079588935303818</v>
      </c>
      <c r="G22" s="41">
        <v>352</v>
      </c>
      <c r="H22" s="39">
        <v>16</v>
      </c>
      <c r="I22" s="39">
        <f t="shared" si="0"/>
        <v>22</v>
      </c>
      <c r="J22" s="39">
        <v>9</v>
      </c>
      <c r="K22" s="39">
        <v>2</v>
      </c>
      <c r="L22" s="41">
        <v>10117</v>
      </c>
      <c r="M22" s="41">
        <v>1540</v>
      </c>
      <c r="N22" s="37">
        <v>44652</v>
      </c>
      <c r="O22" s="36" t="s">
        <v>50</v>
      </c>
      <c r="P22" s="33"/>
      <c r="Q22" s="54"/>
      <c r="R22" s="54"/>
      <c r="S22" s="54"/>
      <c r="T22" s="55"/>
      <c r="U22" s="55"/>
      <c r="V22" s="55"/>
      <c r="W22" s="7"/>
      <c r="X22" s="55"/>
      <c r="Y22" s="56"/>
      <c r="Z22" s="32"/>
      <c r="AA22" s="56"/>
      <c r="AB22" s="32"/>
    </row>
    <row r="23" spans="1:29" ht="25.35" customHeight="1">
      <c r="A23" s="14"/>
      <c r="B23" s="14"/>
      <c r="C23" s="27" t="s">
        <v>53</v>
      </c>
      <c r="D23" s="34">
        <f>SUM(D13:D22)</f>
        <v>233697.75000000003</v>
      </c>
      <c r="E23" s="34">
        <v>186831.24000000002</v>
      </c>
      <c r="F23" s="53">
        <f>(D23-E23)/E23</f>
        <v>0.25084942967782048</v>
      </c>
      <c r="G23" s="34">
        <f t="shared" ref="G23" si="1">SUM(G13:G22)</f>
        <v>38910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2"/>
      <c r="AB24" s="7"/>
    </row>
    <row r="25" spans="1:29" ht="25.35" customHeight="1">
      <c r="A25" s="35">
        <v>11</v>
      </c>
      <c r="B25" s="62">
        <v>7</v>
      </c>
      <c r="C25" s="28" t="s">
        <v>47</v>
      </c>
      <c r="D25" s="41">
        <v>1590.18</v>
      </c>
      <c r="E25" s="39">
        <v>4737.88</v>
      </c>
      <c r="F25" s="45">
        <f t="shared" ref="F25:F34" si="2">(D25-E25)/E25</f>
        <v>-0.66436887384230914</v>
      </c>
      <c r="G25" s="41">
        <v>230</v>
      </c>
      <c r="H25" s="39">
        <v>12</v>
      </c>
      <c r="I25" s="39">
        <f t="shared" ref="I25:I31" si="3">G25/H25</f>
        <v>19.166666666666668</v>
      </c>
      <c r="J25" s="39">
        <v>5</v>
      </c>
      <c r="K25" s="39">
        <v>4</v>
      </c>
      <c r="L25" s="41">
        <v>47933.9</v>
      </c>
      <c r="M25" s="41">
        <v>7598</v>
      </c>
      <c r="N25" s="37">
        <v>44638</v>
      </c>
      <c r="O25" s="36" t="s">
        <v>48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14</v>
      </c>
      <c r="C26" s="28" t="s">
        <v>58</v>
      </c>
      <c r="D26" s="41">
        <v>1064.5999999999999</v>
      </c>
      <c r="E26" s="39">
        <v>662</v>
      </c>
      <c r="F26" s="45">
        <f t="shared" si="2"/>
        <v>0.60815709969788501</v>
      </c>
      <c r="G26" s="41">
        <v>174</v>
      </c>
      <c r="H26" s="39">
        <v>10</v>
      </c>
      <c r="I26" s="39">
        <f t="shared" si="3"/>
        <v>17.399999999999999</v>
      </c>
      <c r="J26" s="39">
        <v>6</v>
      </c>
      <c r="K26" s="39">
        <v>8</v>
      </c>
      <c r="L26" s="41">
        <v>137968.45000000001</v>
      </c>
      <c r="M26" s="41">
        <v>23213</v>
      </c>
      <c r="N26" s="37">
        <v>44610</v>
      </c>
      <c r="O26" s="36" t="s">
        <v>59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56"/>
      <c r="AB26" s="32"/>
      <c r="AC26" s="32"/>
    </row>
    <row r="27" spans="1:29" ht="25.35" customHeight="1">
      <c r="A27" s="35">
        <v>13</v>
      </c>
      <c r="B27" s="61">
        <v>11</v>
      </c>
      <c r="C27" s="28" t="s">
        <v>54</v>
      </c>
      <c r="D27" s="41">
        <v>862.16</v>
      </c>
      <c r="E27" s="39">
        <v>1314.9</v>
      </c>
      <c r="F27" s="45">
        <f t="shared" si="2"/>
        <v>-0.34431515704616328</v>
      </c>
      <c r="G27" s="41">
        <v>162</v>
      </c>
      <c r="H27" s="39">
        <v>3</v>
      </c>
      <c r="I27" s="39">
        <f t="shared" si="3"/>
        <v>54</v>
      </c>
      <c r="J27" s="39">
        <v>1</v>
      </c>
      <c r="K27" s="39">
        <v>20</v>
      </c>
      <c r="L27" s="41">
        <v>223644</v>
      </c>
      <c r="M27" s="41">
        <v>44370</v>
      </c>
      <c r="N27" s="37">
        <v>44526</v>
      </c>
      <c r="O27" s="36" t="s">
        <v>41</v>
      </c>
      <c r="P27" s="33"/>
      <c r="Q27" s="54"/>
      <c r="R27" s="54"/>
      <c r="S27" s="72"/>
      <c r="T27" s="54"/>
      <c r="V27" s="55"/>
      <c r="W27" s="55"/>
      <c r="X27" s="26"/>
      <c r="Y27" s="7"/>
      <c r="Z27" s="56"/>
      <c r="AA27" s="56"/>
      <c r="AB27" s="32"/>
      <c r="AC27" s="32"/>
    </row>
    <row r="28" spans="1:29" ht="25.35" customHeight="1">
      <c r="A28" s="35">
        <v>14</v>
      </c>
      <c r="B28" s="63">
        <v>13</v>
      </c>
      <c r="C28" s="28" t="s">
        <v>56</v>
      </c>
      <c r="D28" s="41">
        <v>490</v>
      </c>
      <c r="E28" s="39">
        <v>907</v>
      </c>
      <c r="F28" s="45">
        <f t="shared" si="2"/>
        <v>-0.45975744211686881</v>
      </c>
      <c r="G28" s="41">
        <v>98</v>
      </c>
      <c r="H28" s="39">
        <v>5</v>
      </c>
      <c r="I28" s="39">
        <f t="shared" si="3"/>
        <v>19.600000000000001</v>
      </c>
      <c r="J28" s="39">
        <v>4</v>
      </c>
      <c r="K28" s="39">
        <v>7</v>
      </c>
      <c r="L28" s="41">
        <v>44283</v>
      </c>
      <c r="M28" s="41">
        <v>8456</v>
      </c>
      <c r="N28" s="37">
        <v>44617</v>
      </c>
      <c r="O28" s="36" t="s">
        <v>57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62">
        <v>16</v>
      </c>
      <c r="C29" s="28" t="s">
        <v>61</v>
      </c>
      <c r="D29" s="41">
        <v>294.56</v>
      </c>
      <c r="E29" s="39">
        <v>557.51</v>
      </c>
      <c r="F29" s="45">
        <f t="shared" si="2"/>
        <v>-0.47165073272228297</v>
      </c>
      <c r="G29" s="41">
        <v>41</v>
      </c>
      <c r="H29" s="39">
        <v>1</v>
      </c>
      <c r="I29" s="39">
        <f t="shared" si="3"/>
        <v>41</v>
      </c>
      <c r="J29" s="39">
        <v>1</v>
      </c>
      <c r="K29" s="39">
        <v>15</v>
      </c>
      <c r="L29" s="41">
        <v>623530.23999999999</v>
      </c>
      <c r="M29" s="41">
        <v>87878</v>
      </c>
      <c r="N29" s="37">
        <v>44561</v>
      </c>
      <c r="O29" s="36" t="s">
        <v>62</v>
      </c>
      <c r="P29" s="33"/>
      <c r="Q29" s="54"/>
      <c r="R29" s="54"/>
      <c r="S29" s="72"/>
      <c r="T29" s="54"/>
      <c r="V29" s="55"/>
      <c r="W29" s="55"/>
      <c r="X29" s="26"/>
      <c r="Y29" s="7"/>
      <c r="Z29" s="56"/>
      <c r="AA29" s="56"/>
      <c r="AB29" s="32"/>
      <c r="AC29" s="32"/>
    </row>
    <row r="30" spans="1:29" ht="25.35" customHeight="1">
      <c r="A30" s="35">
        <v>16</v>
      </c>
      <c r="B30" s="61">
        <v>12</v>
      </c>
      <c r="C30" s="28" t="s">
        <v>55</v>
      </c>
      <c r="D30" s="41">
        <v>186.24</v>
      </c>
      <c r="E30" s="39">
        <v>1145.5</v>
      </c>
      <c r="F30" s="45">
        <f t="shared" si="2"/>
        <v>-0.83741597555652547</v>
      </c>
      <c r="G30" s="41">
        <v>27</v>
      </c>
      <c r="H30" s="39">
        <v>3</v>
      </c>
      <c r="I30" s="39">
        <f t="shared" si="3"/>
        <v>9</v>
      </c>
      <c r="J30" s="39">
        <v>2</v>
      </c>
      <c r="K30" s="39">
        <v>3</v>
      </c>
      <c r="L30" s="41">
        <v>10226.219999999999</v>
      </c>
      <c r="M30" s="41">
        <v>1629</v>
      </c>
      <c r="N30" s="37">
        <v>44645</v>
      </c>
      <c r="O30" s="36" t="s">
        <v>48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56"/>
      <c r="AB30" s="32"/>
      <c r="AC30" s="32"/>
    </row>
    <row r="31" spans="1:29" ht="25.35" customHeight="1">
      <c r="A31" s="35">
        <v>17</v>
      </c>
      <c r="B31" s="61">
        <v>20</v>
      </c>
      <c r="C31" s="28" t="s">
        <v>67</v>
      </c>
      <c r="D31" s="41">
        <v>169.9</v>
      </c>
      <c r="E31" s="39">
        <v>81.900000000000006</v>
      </c>
      <c r="F31" s="45">
        <f t="shared" si="2"/>
        <v>1.0744810744810744</v>
      </c>
      <c r="G31" s="41">
        <v>48</v>
      </c>
      <c r="H31" s="39">
        <v>2</v>
      </c>
      <c r="I31" s="39">
        <f t="shared" si="3"/>
        <v>24</v>
      </c>
      <c r="J31" s="39">
        <v>1</v>
      </c>
      <c r="K31" s="39">
        <v>8</v>
      </c>
      <c r="L31" s="41">
        <v>61470.04</v>
      </c>
      <c r="M31" s="41">
        <v>12735</v>
      </c>
      <c r="N31" s="37">
        <v>44610</v>
      </c>
      <c r="O31" s="36" t="s">
        <v>68</v>
      </c>
      <c r="P31" s="33"/>
      <c r="Q31" s="7"/>
      <c r="R31" s="56"/>
      <c r="S31" s="32"/>
      <c r="T31" s="32"/>
      <c r="V31" s="32"/>
      <c r="X31" s="32"/>
    </row>
    <row r="32" spans="1:29" ht="25.35" customHeight="1">
      <c r="A32" s="35">
        <v>18</v>
      </c>
      <c r="B32" s="61">
        <v>19</v>
      </c>
      <c r="C32" s="28" t="s">
        <v>66</v>
      </c>
      <c r="D32" s="41">
        <v>156</v>
      </c>
      <c r="E32" s="39">
        <v>161</v>
      </c>
      <c r="F32" s="45">
        <f t="shared" si="2"/>
        <v>-3.1055900621118012E-2</v>
      </c>
      <c r="G32" s="41">
        <v>22</v>
      </c>
      <c r="H32" s="39" t="s">
        <v>36</v>
      </c>
      <c r="I32" s="39" t="s">
        <v>36</v>
      </c>
      <c r="J32" s="39">
        <v>2</v>
      </c>
      <c r="K32" s="39">
        <v>9</v>
      </c>
      <c r="L32" s="41">
        <v>16579</v>
      </c>
      <c r="M32" s="41">
        <v>2692</v>
      </c>
      <c r="N32" s="37">
        <v>44603</v>
      </c>
      <c r="O32" s="36" t="s">
        <v>65</v>
      </c>
      <c r="P32" s="33"/>
      <c r="Q32" s="7"/>
      <c r="R32" s="56"/>
      <c r="S32" s="32"/>
      <c r="T32" s="32"/>
    </row>
    <row r="33" spans="1:29" ht="25.35" customHeight="1">
      <c r="A33" s="35">
        <v>19</v>
      </c>
      <c r="B33" s="62">
        <v>9</v>
      </c>
      <c r="C33" s="28" t="s">
        <v>51</v>
      </c>
      <c r="D33" s="41">
        <v>111.44</v>
      </c>
      <c r="E33" s="39">
        <v>4131.6899999999996</v>
      </c>
      <c r="F33" s="45">
        <f t="shared" si="2"/>
        <v>-0.97302798612674235</v>
      </c>
      <c r="G33" s="41">
        <v>21</v>
      </c>
      <c r="H33" s="39">
        <v>4</v>
      </c>
      <c r="I33" s="39">
        <f>G33/H33</f>
        <v>5.25</v>
      </c>
      <c r="J33" s="39">
        <v>2</v>
      </c>
      <c r="K33" s="39">
        <v>3</v>
      </c>
      <c r="L33" s="41">
        <v>16364.02</v>
      </c>
      <c r="M33" s="41">
        <v>3355</v>
      </c>
      <c r="N33" s="37">
        <v>44645</v>
      </c>
      <c r="O33" s="36" t="s">
        <v>48</v>
      </c>
      <c r="P33" s="33"/>
      <c r="Q33" s="54"/>
      <c r="R33" s="54"/>
      <c r="S33" s="54"/>
      <c r="T33" s="54"/>
      <c r="W33" s="56"/>
      <c r="X33" s="55"/>
      <c r="Y33" s="7"/>
      <c r="Z33" s="56"/>
      <c r="AA33" s="55"/>
      <c r="AB33" s="32"/>
      <c r="AC33" s="32"/>
    </row>
    <row r="34" spans="1:29" ht="25.35" customHeight="1">
      <c r="A34" s="14"/>
      <c r="B34" s="14"/>
      <c r="C34" s="27" t="s">
        <v>229</v>
      </c>
      <c r="D34" s="34">
        <f>SUM(D23:D33)</f>
        <v>238622.83000000002</v>
      </c>
      <c r="E34" s="34">
        <v>192829.06000000003</v>
      </c>
      <c r="F34" s="53">
        <f t="shared" si="2"/>
        <v>0.23748375893135601</v>
      </c>
      <c r="G34" s="34">
        <f t="shared" ref="G34" si="4">SUM(G23:G33)</f>
        <v>39733</v>
      </c>
      <c r="H34" s="34"/>
      <c r="I34" s="16"/>
      <c r="J34" s="15"/>
      <c r="K34" s="17"/>
      <c r="L34" s="18"/>
      <c r="M34" s="22"/>
      <c r="N34" s="19"/>
      <c r="O34" s="46"/>
    </row>
    <row r="35" spans="1:29" ht="23.1" customHeight="1">
      <c r="R35" s="33"/>
    </row>
    <row r="36" spans="1:29" ht="17.25" customHeight="1">
      <c r="R36" s="33"/>
    </row>
    <row r="37" spans="1:29" ht="20.25" customHeight="1"/>
    <row r="48" spans="1:29">
      <c r="R48" s="33"/>
    </row>
    <row r="52" spans="16:16">
      <c r="P52" s="33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sheetPr codeName="Sheet42"/>
  <dimension ref="A1:AC69"/>
  <sheetViews>
    <sheetView topLeftCell="A4" zoomScale="60" zoomScaleNormal="60" workbookViewId="0">
      <selection activeCell="D38" sqref="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9.6640625" style="1" customWidth="1"/>
    <col min="20" max="20" width="8.88671875" style="1"/>
    <col min="21" max="21" width="9.109375" style="1" customWidth="1"/>
    <col min="22" max="22" width="9.44140625" style="1" customWidth="1"/>
    <col min="23" max="23" width="13.6640625" style="1" bestFit="1" customWidth="1"/>
    <col min="24" max="24" width="13.6640625" style="1" customWidth="1"/>
    <col min="25" max="25" width="13.109375" style="1" customWidth="1"/>
    <col min="26" max="26" width="12.5546875" style="1" bestFit="1" customWidth="1"/>
    <col min="27" max="27" width="14.88671875" style="1" customWidth="1"/>
    <col min="28" max="28" width="11" style="1" customWidth="1"/>
    <col min="29" max="16384" width="8.88671875" style="1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12</v>
      </c>
      <c r="E6" s="4" t="s">
        <v>13</v>
      </c>
      <c r="F6" s="156"/>
      <c r="G6" s="4" t="s">
        <v>12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AA9" s="33"/>
      <c r="AB9" s="32"/>
    </row>
    <row r="10" spans="1:29">
      <c r="A10" s="159"/>
      <c r="B10" s="159"/>
      <c r="C10" s="156"/>
      <c r="D10" s="75" t="s">
        <v>27</v>
      </c>
      <c r="E10" s="75" t="s">
        <v>28</v>
      </c>
      <c r="F10" s="156"/>
      <c r="G10" s="75" t="s">
        <v>27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AA10" s="33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7"/>
      <c r="AA12" s="56"/>
      <c r="AB12" s="32"/>
    </row>
    <row r="13" spans="1:29" ht="25.35" customHeight="1">
      <c r="A13" s="35">
        <v>1</v>
      </c>
      <c r="B13" s="35" t="s">
        <v>34</v>
      </c>
      <c r="C13" s="28" t="s">
        <v>35</v>
      </c>
      <c r="D13" s="41">
        <v>70607.12</v>
      </c>
      <c r="E13" s="39" t="s">
        <v>36</v>
      </c>
      <c r="F13" s="39" t="s">
        <v>36</v>
      </c>
      <c r="G13" s="41">
        <v>13236</v>
      </c>
      <c r="H13" s="39">
        <v>138</v>
      </c>
      <c r="I13" s="39">
        <f t="shared" ref="I13:I22" si="0">G13/H13</f>
        <v>95.913043478260875</v>
      </c>
      <c r="J13" s="39">
        <v>19</v>
      </c>
      <c r="K13" s="39">
        <v>1</v>
      </c>
      <c r="L13" s="41">
        <v>70607</v>
      </c>
      <c r="M13" s="41">
        <v>13236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35" t="s">
        <v>34</v>
      </c>
      <c r="C14" s="28" t="s">
        <v>38</v>
      </c>
      <c r="D14" s="41">
        <v>41996.6</v>
      </c>
      <c r="E14" s="39" t="s">
        <v>36</v>
      </c>
      <c r="F14" s="39" t="s">
        <v>36</v>
      </c>
      <c r="G14" s="41">
        <v>5373</v>
      </c>
      <c r="H14" s="39">
        <v>117</v>
      </c>
      <c r="I14" s="39">
        <f t="shared" si="0"/>
        <v>45.92307692307692</v>
      </c>
      <c r="J14" s="39">
        <v>14</v>
      </c>
      <c r="K14" s="39">
        <v>1</v>
      </c>
      <c r="L14" s="41">
        <v>45918.44</v>
      </c>
      <c r="M14" s="41">
        <v>5921</v>
      </c>
      <c r="N14" s="37">
        <v>44652</v>
      </c>
      <c r="O14" s="36" t="s">
        <v>39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19849.849999999999</v>
      </c>
      <c r="E15" s="39">
        <v>25468.59</v>
      </c>
      <c r="F15" s="45">
        <f>(D15-E15)/E15</f>
        <v>-0.22061449024072402</v>
      </c>
      <c r="G15" s="41">
        <v>3728</v>
      </c>
      <c r="H15" s="39">
        <v>56</v>
      </c>
      <c r="I15" s="39">
        <f t="shared" si="0"/>
        <v>66.571428571428569</v>
      </c>
      <c r="J15" s="39">
        <v>9</v>
      </c>
      <c r="K15" s="39">
        <v>4</v>
      </c>
      <c r="L15" s="41">
        <v>160586</v>
      </c>
      <c r="M15" s="41">
        <v>31993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2</v>
      </c>
      <c r="C16" s="28" t="s">
        <v>42</v>
      </c>
      <c r="D16" s="41">
        <v>19333.310000000001</v>
      </c>
      <c r="E16" s="39">
        <v>28475.16</v>
      </c>
      <c r="F16" s="45">
        <f>(D16-E16)/E16</f>
        <v>-0.32104648402326796</v>
      </c>
      <c r="G16" s="41">
        <v>3606</v>
      </c>
      <c r="H16" s="39">
        <v>69</v>
      </c>
      <c r="I16" s="39">
        <f t="shared" si="0"/>
        <v>52.260869565217391</v>
      </c>
      <c r="J16" s="39">
        <v>8</v>
      </c>
      <c r="K16" s="39">
        <v>3</v>
      </c>
      <c r="L16" s="41">
        <v>92242</v>
      </c>
      <c r="M16" s="41">
        <v>18104</v>
      </c>
      <c r="N16" s="37">
        <v>44638</v>
      </c>
      <c r="O16" s="36" t="s">
        <v>43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>
        <v>1</v>
      </c>
      <c r="C17" s="28" t="s">
        <v>44</v>
      </c>
      <c r="D17" s="41">
        <v>13968.35</v>
      </c>
      <c r="E17" s="39">
        <v>29012.09</v>
      </c>
      <c r="F17" s="45">
        <f>(D17-E17)/E17</f>
        <v>-0.51853348035250135</v>
      </c>
      <c r="G17" s="41">
        <v>2076</v>
      </c>
      <c r="H17" s="39">
        <v>45</v>
      </c>
      <c r="I17" s="39">
        <f t="shared" si="0"/>
        <v>46.133333333333333</v>
      </c>
      <c r="J17" s="39">
        <v>7</v>
      </c>
      <c r="K17" s="39">
        <v>5</v>
      </c>
      <c r="L17" s="41">
        <v>336469.8</v>
      </c>
      <c r="M17" s="41">
        <v>47513</v>
      </c>
      <c r="N17" s="37">
        <v>44624</v>
      </c>
      <c r="O17" s="36" t="s">
        <v>45</v>
      </c>
      <c r="P17" s="33"/>
      <c r="Q17" s="54"/>
      <c r="R17" s="54"/>
      <c r="S17" s="72"/>
      <c r="T17" s="54"/>
      <c r="V17" s="55"/>
      <c r="W17" s="32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6</v>
      </c>
      <c r="C18" s="28" t="s">
        <v>46</v>
      </c>
      <c r="D18" s="41">
        <v>6308.31</v>
      </c>
      <c r="E18" s="39">
        <v>7373.25</v>
      </c>
      <c r="F18" s="45">
        <f>(D18-E18)/E18</f>
        <v>-0.14443291628522018</v>
      </c>
      <c r="G18" s="41">
        <v>958</v>
      </c>
      <c r="H18" s="39">
        <v>22</v>
      </c>
      <c r="I18" s="39">
        <f t="shared" si="0"/>
        <v>43.545454545454547</v>
      </c>
      <c r="J18" s="39">
        <v>5</v>
      </c>
      <c r="K18" s="39">
        <v>7</v>
      </c>
      <c r="L18" s="41">
        <v>232286.67</v>
      </c>
      <c r="M18" s="41">
        <v>33636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32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>
        <v>4</v>
      </c>
      <c r="C19" s="28" t="s">
        <v>47</v>
      </c>
      <c r="D19" s="41">
        <v>4737.88</v>
      </c>
      <c r="E19" s="39">
        <v>11507.63</v>
      </c>
      <c r="F19" s="45">
        <f>(D19-E19)/E19</f>
        <v>-0.58828359966387511</v>
      </c>
      <c r="G19" s="41">
        <v>689</v>
      </c>
      <c r="H19" s="39">
        <v>21</v>
      </c>
      <c r="I19" s="39">
        <f t="shared" si="0"/>
        <v>32.80952380952381</v>
      </c>
      <c r="J19" s="39">
        <v>6</v>
      </c>
      <c r="K19" s="39">
        <v>3</v>
      </c>
      <c r="L19" s="41">
        <v>43580.3</v>
      </c>
      <c r="M19" s="41">
        <v>6895</v>
      </c>
      <c r="N19" s="37">
        <v>44638</v>
      </c>
      <c r="O19" s="36" t="s">
        <v>48</v>
      </c>
      <c r="P19" s="33"/>
      <c r="Q19" s="54"/>
      <c r="R19" s="54"/>
      <c r="S19" s="54"/>
      <c r="T19" s="55"/>
      <c r="U19" s="55"/>
      <c r="V19" s="55"/>
      <c r="W19" s="55"/>
      <c r="X19" s="7"/>
      <c r="Y19" s="56"/>
      <c r="Z19" s="32"/>
      <c r="AA19" s="56"/>
      <c r="AB19" s="32"/>
    </row>
    <row r="20" spans="1:29" ht="25.35" customHeight="1">
      <c r="A20" s="35">
        <v>8</v>
      </c>
      <c r="B20" s="59" t="s">
        <v>34</v>
      </c>
      <c r="C20" s="28" t="s">
        <v>49</v>
      </c>
      <c r="D20" s="41">
        <v>4557.92</v>
      </c>
      <c r="E20" s="39" t="s">
        <v>36</v>
      </c>
      <c r="F20" s="39" t="s">
        <v>36</v>
      </c>
      <c r="G20" s="41">
        <v>671</v>
      </c>
      <c r="H20" s="39">
        <v>32</v>
      </c>
      <c r="I20" s="39">
        <f t="shared" si="0"/>
        <v>20.96875</v>
      </c>
      <c r="J20" s="39">
        <v>12</v>
      </c>
      <c r="K20" s="39">
        <v>1</v>
      </c>
      <c r="L20" s="41">
        <v>4558</v>
      </c>
      <c r="M20" s="41">
        <v>671</v>
      </c>
      <c r="N20" s="37">
        <v>44652</v>
      </c>
      <c r="O20" s="36" t="s">
        <v>50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35">
        <v>5</v>
      </c>
      <c r="C21" s="28" t="s">
        <v>51</v>
      </c>
      <c r="D21" s="41">
        <v>4131.6899999999996</v>
      </c>
      <c r="E21" s="39">
        <v>9601.25</v>
      </c>
      <c r="F21" s="45">
        <f>(D21-E21)/E21</f>
        <v>-0.56967165733628433</v>
      </c>
      <c r="G21" s="41">
        <v>835</v>
      </c>
      <c r="H21" s="39">
        <v>45</v>
      </c>
      <c r="I21" s="39">
        <f t="shared" si="0"/>
        <v>18.555555555555557</v>
      </c>
      <c r="J21" s="39">
        <v>11</v>
      </c>
      <c r="K21" s="39">
        <v>2</v>
      </c>
      <c r="L21" s="41">
        <v>15300.08</v>
      </c>
      <c r="M21" s="41">
        <v>3117</v>
      </c>
      <c r="N21" s="37">
        <v>44645</v>
      </c>
      <c r="O21" s="36" t="s">
        <v>48</v>
      </c>
      <c r="P21" s="33"/>
      <c r="Q21" s="54"/>
      <c r="R21" s="54"/>
      <c r="S21" s="72"/>
      <c r="T21" s="54"/>
      <c r="V21" s="55"/>
      <c r="W21" s="32"/>
      <c r="X21" s="55"/>
      <c r="Y21" s="7"/>
      <c r="Z21" s="56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52</v>
      </c>
      <c r="D22" s="41">
        <v>1340.21</v>
      </c>
      <c r="E22" s="39">
        <v>3344.63</v>
      </c>
      <c r="F22" s="45">
        <f>(D22-E22)/E22</f>
        <v>-0.59929498928132563</v>
      </c>
      <c r="G22" s="41">
        <v>193</v>
      </c>
      <c r="H22" s="39">
        <v>7</v>
      </c>
      <c r="I22" s="39">
        <f t="shared" si="0"/>
        <v>27.571428571428573</v>
      </c>
      <c r="J22" s="39">
        <v>3</v>
      </c>
      <c r="K22" s="39">
        <v>3</v>
      </c>
      <c r="L22" s="41">
        <v>21718</v>
      </c>
      <c r="M22" s="41">
        <v>3342</v>
      </c>
      <c r="N22" s="37">
        <v>44638</v>
      </c>
      <c r="O22" s="36" t="s">
        <v>43</v>
      </c>
      <c r="P22" s="33"/>
      <c r="Q22" s="54"/>
      <c r="R22" s="54"/>
      <c r="S22" s="72"/>
      <c r="T22" s="54"/>
      <c r="V22" s="55"/>
      <c r="W22" s="26"/>
      <c r="X22" s="55"/>
      <c r="Y22" s="7"/>
      <c r="Z22" s="56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186831.24000000002</v>
      </c>
      <c r="E23" s="34">
        <v>124266.90000000001</v>
      </c>
      <c r="F23" s="65">
        <f>(D23-E23)/E23</f>
        <v>0.50346745593557096</v>
      </c>
      <c r="G23" s="34">
        <f t="shared" ref="G23" si="1">SUM(G13:G22)</f>
        <v>31365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2"/>
      <c r="AB24" s="7"/>
    </row>
    <row r="25" spans="1:29" ht="25.35" customHeight="1">
      <c r="A25" s="35">
        <v>11</v>
      </c>
      <c r="B25" s="35">
        <v>9</v>
      </c>
      <c r="C25" s="28" t="s">
        <v>54</v>
      </c>
      <c r="D25" s="41">
        <v>1314.9</v>
      </c>
      <c r="E25" s="39">
        <v>2288.41</v>
      </c>
      <c r="F25" s="45">
        <f>(D25-E25)/E25</f>
        <v>-0.42540890836869261</v>
      </c>
      <c r="G25" s="41">
        <v>243</v>
      </c>
      <c r="H25" s="39">
        <v>9</v>
      </c>
      <c r="I25" s="39">
        <f t="shared" ref="I25:I31" si="2">G25/H25</f>
        <v>27</v>
      </c>
      <c r="J25" s="39">
        <v>3</v>
      </c>
      <c r="K25" s="39">
        <v>19</v>
      </c>
      <c r="L25" s="41">
        <v>222533</v>
      </c>
      <c r="M25" s="41">
        <v>44147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26"/>
      <c r="X25" s="55"/>
      <c r="Y25" s="7"/>
      <c r="Z25" s="56"/>
      <c r="AA25" s="56"/>
      <c r="AB25" s="32"/>
      <c r="AC25" s="32"/>
    </row>
    <row r="26" spans="1:29" ht="25.35" customHeight="1">
      <c r="A26" s="35">
        <v>12</v>
      </c>
      <c r="B26" s="59">
        <v>7</v>
      </c>
      <c r="C26" s="28" t="s">
        <v>55</v>
      </c>
      <c r="D26" s="41">
        <v>1145.5</v>
      </c>
      <c r="E26" s="39">
        <v>5947.34</v>
      </c>
      <c r="F26" s="45">
        <f>(D26-E26)/E26</f>
        <v>-0.80739288488635252</v>
      </c>
      <c r="G26" s="41">
        <v>160</v>
      </c>
      <c r="H26" s="39">
        <v>13</v>
      </c>
      <c r="I26" s="39">
        <f t="shared" si="2"/>
        <v>12.307692307692308</v>
      </c>
      <c r="J26" s="39">
        <v>6</v>
      </c>
      <c r="K26" s="39">
        <v>2</v>
      </c>
      <c r="L26" s="41">
        <v>9358.8799999999992</v>
      </c>
      <c r="M26" s="41">
        <v>1487</v>
      </c>
      <c r="N26" s="37">
        <v>44645</v>
      </c>
      <c r="O26" s="36" t="s">
        <v>48</v>
      </c>
      <c r="P26" s="33"/>
      <c r="Q26" s="54"/>
      <c r="R26" s="54"/>
      <c r="S26" s="72"/>
      <c r="T26" s="54"/>
      <c r="V26" s="55"/>
      <c r="W26" s="26"/>
      <c r="X26" s="55"/>
      <c r="Y26" s="7"/>
      <c r="Z26" s="56"/>
      <c r="AA26" s="56"/>
      <c r="AB26" s="32"/>
      <c r="AC26" s="32"/>
    </row>
    <row r="27" spans="1:29" ht="25.35" customHeight="1">
      <c r="A27" s="35">
        <v>13</v>
      </c>
      <c r="B27" s="42" t="s">
        <v>36</v>
      </c>
      <c r="C27" s="28" t="s">
        <v>56</v>
      </c>
      <c r="D27" s="41">
        <v>907</v>
      </c>
      <c r="E27" s="39" t="s">
        <v>36</v>
      </c>
      <c r="F27" s="39" t="s">
        <v>36</v>
      </c>
      <c r="G27" s="41">
        <v>175</v>
      </c>
      <c r="H27" s="39">
        <v>5</v>
      </c>
      <c r="I27" s="39">
        <f t="shared" si="2"/>
        <v>35</v>
      </c>
      <c r="J27" s="39">
        <v>5</v>
      </c>
      <c r="K27" s="39">
        <v>6</v>
      </c>
      <c r="L27" s="41">
        <v>43122.6</v>
      </c>
      <c r="M27" s="41">
        <v>7924</v>
      </c>
      <c r="N27" s="37">
        <v>44617</v>
      </c>
      <c r="O27" s="36" t="s">
        <v>57</v>
      </c>
      <c r="P27" s="33"/>
      <c r="Q27" s="54"/>
      <c r="R27" s="54"/>
      <c r="S27" s="72"/>
      <c r="T27" s="54"/>
      <c r="V27" s="55"/>
      <c r="W27" s="26"/>
      <c r="X27" s="55"/>
      <c r="Y27" s="7"/>
      <c r="Z27" s="56"/>
      <c r="AA27" s="56"/>
      <c r="AB27" s="32"/>
      <c r="AC27" s="32"/>
    </row>
    <row r="28" spans="1:29" ht="25.35" customHeight="1">
      <c r="A28" s="35">
        <v>14</v>
      </c>
      <c r="B28" s="35">
        <v>10</v>
      </c>
      <c r="C28" s="28" t="s">
        <v>58</v>
      </c>
      <c r="D28" s="41">
        <v>662</v>
      </c>
      <c r="E28" s="39">
        <v>1248.55</v>
      </c>
      <c r="F28" s="45">
        <f>(D28-E28)/E28</f>
        <v>-0.46978495054262942</v>
      </c>
      <c r="G28" s="41">
        <v>105</v>
      </c>
      <c r="H28" s="39">
        <v>8</v>
      </c>
      <c r="I28" s="39">
        <f t="shared" si="2"/>
        <v>13.125</v>
      </c>
      <c r="J28" s="39">
        <v>5</v>
      </c>
      <c r="K28" s="39">
        <v>7</v>
      </c>
      <c r="L28" s="41">
        <v>135482.54999999999</v>
      </c>
      <c r="M28" s="41">
        <v>22725</v>
      </c>
      <c r="N28" s="37">
        <v>44610</v>
      </c>
      <c r="O28" s="36" t="s">
        <v>59</v>
      </c>
      <c r="P28" s="33"/>
      <c r="Q28" s="7"/>
      <c r="R28" s="56"/>
      <c r="S28" s="32"/>
      <c r="T28" s="32"/>
      <c r="V28" s="32"/>
      <c r="W28" s="32"/>
    </row>
    <row r="29" spans="1:29" ht="25.35" customHeight="1">
      <c r="A29" s="35">
        <v>15</v>
      </c>
      <c r="B29" s="59">
        <v>12</v>
      </c>
      <c r="C29" s="28" t="s">
        <v>60</v>
      </c>
      <c r="D29" s="41">
        <v>641.39</v>
      </c>
      <c r="E29" s="39">
        <v>932.5</v>
      </c>
      <c r="F29" s="45">
        <f>(D29-E29)/E29</f>
        <v>-0.3121823056300268</v>
      </c>
      <c r="G29" s="41">
        <v>94</v>
      </c>
      <c r="H29" s="39">
        <v>3</v>
      </c>
      <c r="I29" s="39">
        <f t="shared" si="2"/>
        <v>31.333333333333332</v>
      </c>
      <c r="J29" s="39">
        <v>1</v>
      </c>
      <c r="K29" s="39">
        <v>8</v>
      </c>
      <c r="L29" s="41">
        <v>95931</v>
      </c>
      <c r="M29" s="41">
        <v>15028</v>
      </c>
      <c r="N29" s="37">
        <v>44603</v>
      </c>
      <c r="O29" s="36" t="s">
        <v>41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9" ht="25.35" customHeight="1">
      <c r="A30" s="35">
        <v>16</v>
      </c>
      <c r="B30" s="35">
        <v>11</v>
      </c>
      <c r="C30" s="28" t="s">
        <v>61</v>
      </c>
      <c r="D30" s="41">
        <v>557.51</v>
      </c>
      <c r="E30" s="39">
        <v>1109.74</v>
      </c>
      <c r="F30" s="45">
        <f>(D30-E30)/E30</f>
        <v>-0.49762106439346154</v>
      </c>
      <c r="G30" s="41">
        <v>80</v>
      </c>
      <c r="H30" s="39">
        <v>2</v>
      </c>
      <c r="I30" s="39">
        <f t="shared" si="2"/>
        <v>40</v>
      </c>
      <c r="J30" s="39">
        <v>1</v>
      </c>
      <c r="K30" s="39">
        <v>14</v>
      </c>
      <c r="L30" s="41">
        <v>623109.62</v>
      </c>
      <c r="M30" s="41">
        <v>87820</v>
      </c>
      <c r="N30" s="37">
        <v>44561</v>
      </c>
      <c r="O30" s="36" t="s">
        <v>62</v>
      </c>
      <c r="P30" s="33"/>
      <c r="Q30" s="7"/>
      <c r="R30" s="56"/>
      <c r="S30" s="32"/>
      <c r="T30" s="32"/>
    </row>
    <row r="31" spans="1:29" ht="25.35" customHeight="1">
      <c r="A31" s="35">
        <v>17</v>
      </c>
      <c r="B31" s="35">
        <v>13</v>
      </c>
      <c r="C31" s="28" t="s">
        <v>63</v>
      </c>
      <c r="D31" s="41">
        <v>247.62</v>
      </c>
      <c r="E31" s="39">
        <v>814.68</v>
      </c>
      <c r="F31" s="45">
        <f>(D31-E31)/E31</f>
        <v>-0.69605243776697601</v>
      </c>
      <c r="G31" s="41">
        <v>36</v>
      </c>
      <c r="H31" s="39">
        <v>2</v>
      </c>
      <c r="I31" s="39">
        <f t="shared" si="2"/>
        <v>18</v>
      </c>
      <c r="J31" s="39">
        <v>1</v>
      </c>
      <c r="K31" s="39">
        <v>4</v>
      </c>
      <c r="L31" s="41">
        <v>29665.39</v>
      </c>
      <c r="M31" s="41">
        <v>4818</v>
      </c>
      <c r="N31" s="37">
        <v>44631</v>
      </c>
      <c r="O31" s="36" t="s">
        <v>48</v>
      </c>
      <c r="P31" s="33"/>
      <c r="Q31" s="7"/>
      <c r="R31" s="56"/>
      <c r="S31" s="32"/>
      <c r="T31" s="32"/>
    </row>
    <row r="32" spans="1:29" ht="25.35" customHeight="1">
      <c r="A32" s="35">
        <v>18</v>
      </c>
      <c r="B32" s="42" t="s">
        <v>36</v>
      </c>
      <c r="C32" s="28" t="s">
        <v>64</v>
      </c>
      <c r="D32" s="41">
        <v>236</v>
      </c>
      <c r="E32" s="39" t="s">
        <v>36</v>
      </c>
      <c r="F32" s="39" t="s">
        <v>36</v>
      </c>
      <c r="G32" s="41">
        <v>118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47074</v>
      </c>
      <c r="M32" s="41">
        <v>9655</v>
      </c>
      <c r="N32" s="37">
        <v>44596</v>
      </c>
      <c r="O32" s="36" t="s">
        <v>65</v>
      </c>
      <c r="P32" s="73"/>
      <c r="Q32" s="7"/>
      <c r="R32" s="56"/>
      <c r="S32" s="32"/>
      <c r="T32" s="32"/>
    </row>
    <row r="33" spans="1:29" ht="25.35" customHeight="1">
      <c r="A33" s="35">
        <v>19</v>
      </c>
      <c r="B33" s="59">
        <v>15</v>
      </c>
      <c r="C33" s="28" t="s">
        <v>66</v>
      </c>
      <c r="D33" s="41">
        <v>161</v>
      </c>
      <c r="E33" s="39">
        <v>321</v>
      </c>
      <c r="F33" s="45">
        <f>(D33-E33)/E33</f>
        <v>-0.49844236760124611</v>
      </c>
      <c r="G33" s="41">
        <v>27</v>
      </c>
      <c r="H33" s="39" t="s">
        <v>36</v>
      </c>
      <c r="I33" s="39" t="s">
        <v>36</v>
      </c>
      <c r="J33" s="39">
        <v>2</v>
      </c>
      <c r="K33" s="39">
        <v>8</v>
      </c>
      <c r="L33" s="41">
        <v>16327</v>
      </c>
      <c r="M33" s="41">
        <v>2658</v>
      </c>
      <c r="N33" s="37">
        <v>44603</v>
      </c>
      <c r="O33" s="36" t="s">
        <v>65</v>
      </c>
      <c r="P33" s="33"/>
      <c r="Q33" s="54"/>
      <c r="R33" s="54"/>
      <c r="S33" s="54"/>
      <c r="T33" s="54"/>
      <c r="W33" s="55"/>
      <c r="X33" s="56"/>
      <c r="Y33" s="7"/>
      <c r="Z33" s="56"/>
      <c r="AA33" s="55"/>
      <c r="AB33" s="32"/>
      <c r="AC33" s="32"/>
    </row>
    <row r="34" spans="1:29" ht="25.35" customHeight="1">
      <c r="A34" s="35">
        <v>20</v>
      </c>
      <c r="B34" s="35">
        <v>19</v>
      </c>
      <c r="C34" s="28" t="s">
        <v>67</v>
      </c>
      <c r="D34" s="41">
        <v>81.900000000000006</v>
      </c>
      <c r="E34" s="39">
        <v>91.1</v>
      </c>
      <c r="F34" s="45">
        <f>(D34-E34)/E34</f>
        <v>-0.1009879253567507</v>
      </c>
      <c r="G34" s="41">
        <v>23</v>
      </c>
      <c r="H34" s="39">
        <v>2</v>
      </c>
      <c r="I34" s="39">
        <f>G34/H34</f>
        <v>11.5</v>
      </c>
      <c r="J34" s="39">
        <v>1</v>
      </c>
      <c r="K34" s="39">
        <v>7</v>
      </c>
      <c r="L34" s="41">
        <v>61228.14</v>
      </c>
      <c r="M34" s="41">
        <v>12647</v>
      </c>
      <c r="N34" s="37">
        <v>44610</v>
      </c>
      <c r="O34" s="36" t="s">
        <v>68</v>
      </c>
      <c r="P34" s="33"/>
      <c r="Q34" s="54"/>
      <c r="R34" s="54"/>
      <c r="S34" s="72"/>
      <c r="T34" s="54"/>
      <c r="V34" s="55"/>
      <c r="W34" s="55"/>
      <c r="X34" s="55"/>
      <c r="Y34" s="7"/>
      <c r="Z34" s="56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192786.06000000003</v>
      </c>
      <c r="E35" s="34">
        <v>128662.42000000001</v>
      </c>
      <c r="F35" s="65">
        <f>(D35-E35)/E35</f>
        <v>0.49838670841104971</v>
      </c>
      <c r="G35" s="34">
        <f t="shared" ref="G35" si="3">SUM(G23:G34)</f>
        <v>32426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AA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2"/>
      <c r="AB36" s="7"/>
    </row>
    <row r="37" spans="1:29" ht="25.35" customHeight="1">
      <c r="A37" s="35">
        <v>21</v>
      </c>
      <c r="B37" s="42" t="s">
        <v>36</v>
      </c>
      <c r="C37" s="28" t="s">
        <v>70</v>
      </c>
      <c r="D37" s="41">
        <v>43</v>
      </c>
      <c r="E37" s="39" t="s">
        <v>36</v>
      </c>
      <c r="F37" s="39" t="s">
        <v>36</v>
      </c>
      <c r="G37" s="41">
        <v>7</v>
      </c>
      <c r="H37" s="39">
        <v>2</v>
      </c>
      <c r="I37" s="39">
        <f>G37/H37</f>
        <v>3.5</v>
      </c>
      <c r="J37" s="39">
        <v>1</v>
      </c>
      <c r="K37" s="39">
        <v>3</v>
      </c>
      <c r="L37" s="41">
        <v>271</v>
      </c>
      <c r="M37" s="41">
        <v>50</v>
      </c>
      <c r="N37" s="37">
        <v>44638</v>
      </c>
      <c r="O37" s="36" t="s">
        <v>71</v>
      </c>
      <c r="P37" s="33"/>
      <c r="Q37" s="54"/>
      <c r="R37" s="54"/>
      <c r="S37" s="72"/>
      <c r="T37" s="54"/>
      <c r="V37" s="55"/>
      <c r="W37" s="55"/>
      <c r="X37" s="55"/>
      <c r="Y37" s="7"/>
      <c r="Z37" s="56"/>
      <c r="AA37" s="56"/>
      <c r="AB37" s="32"/>
      <c r="AC37" s="32"/>
    </row>
    <row r="38" spans="1:29" ht="25.35" customHeight="1">
      <c r="A38" s="14"/>
      <c r="B38" s="14"/>
      <c r="C38" s="27" t="s">
        <v>72</v>
      </c>
      <c r="D38" s="34">
        <f>SUM(D35:D37)</f>
        <v>192829.06000000003</v>
      </c>
      <c r="E38" s="34">
        <v>128670.42000000001</v>
      </c>
      <c r="F38" s="65">
        <f t="shared" ref="F38" si="4">(D38-E38)/E38</f>
        <v>0.49862773433085872</v>
      </c>
      <c r="G38" s="34">
        <f t="shared" ref="G38" si="5">SUM(G35:G37)</f>
        <v>32433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sheetPr codeName="Sheet43"/>
  <dimension ref="A1:AC69"/>
  <sheetViews>
    <sheetView zoomScale="60" zoomScaleNormal="60" workbookViewId="0">
      <selection activeCell="A28" sqref="A28:XFD2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17.33203125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3.6640625" style="1" customWidth="1"/>
    <col min="25" max="25" width="13.109375" style="1" customWidth="1"/>
    <col min="26" max="26" width="14.88671875" style="1" customWidth="1"/>
    <col min="27" max="27" width="12.5546875" style="1" bestFit="1" customWidth="1"/>
    <col min="28" max="28" width="11" style="1" customWidth="1"/>
    <col min="29" max="16384" width="8.88671875" style="1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13</v>
      </c>
      <c r="E6" s="4" t="s">
        <v>75</v>
      </c>
      <c r="F6" s="156"/>
      <c r="G6" s="4" t="s">
        <v>13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  <c r="AB9" s="32"/>
    </row>
    <row r="10" spans="1:29">
      <c r="A10" s="159"/>
      <c r="B10" s="159"/>
      <c r="C10" s="156"/>
      <c r="D10" s="75" t="s">
        <v>28</v>
      </c>
      <c r="E10" s="75" t="s">
        <v>76</v>
      </c>
      <c r="F10" s="156"/>
      <c r="G10" s="75" t="s">
        <v>28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7"/>
      <c r="Z11" s="33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7"/>
      <c r="Z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29012.09</v>
      </c>
      <c r="E13" s="39">
        <v>41017.230000000003</v>
      </c>
      <c r="F13" s="45">
        <f>(D13-E13)/E13</f>
        <v>-0.29268529347301125</v>
      </c>
      <c r="G13" s="41">
        <v>3798</v>
      </c>
      <c r="H13" s="39">
        <v>72</v>
      </c>
      <c r="I13" s="39">
        <f t="shared" ref="I13:I22" si="0">G13/H13</f>
        <v>52.75</v>
      </c>
      <c r="J13" s="39">
        <v>7</v>
      </c>
      <c r="K13" s="39">
        <v>4</v>
      </c>
      <c r="L13" s="41">
        <v>313134.27</v>
      </c>
      <c r="M13" s="41">
        <v>43810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33"/>
      <c r="AC13" s="32"/>
    </row>
    <row r="14" spans="1:29" ht="25.35" customHeight="1">
      <c r="A14" s="35">
        <v>2</v>
      </c>
      <c r="B14" s="35">
        <v>2</v>
      </c>
      <c r="C14" s="28" t="s">
        <v>42</v>
      </c>
      <c r="D14" s="41">
        <v>28475.16</v>
      </c>
      <c r="E14" s="39">
        <v>33177.18</v>
      </c>
      <c r="F14" s="45">
        <f>(D14-E14)/E14</f>
        <v>-0.1417245226990359</v>
      </c>
      <c r="G14" s="41">
        <v>5440</v>
      </c>
      <c r="H14" s="39">
        <v>98</v>
      </c>
      <c r="I14" s="39">
        <f t="shared" si="0"/>
        <v>55.510204081632651</v>
      </c>
      <c r="J14" s="39">
        <v>15</v>
      </c>
      <c r="K14" s="39">
        <v>2</v>
      </c>
      <c r="L14" s="41">
        <v>68245</v>
      </c>
      <c r="M14" s="41">
        <v>13421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25468.59</v>
      </c>
      <c r="E15" s="39">
        <v>32951.94</v>
      </c>
      <c r="F15" s="45">
        <f>(D15-E15)/E15</f>
        <v>-0.22709892042775029</v>
      </c>
      <c r="G15" s="41">
        <v>4861</v>
      </c>
      <c r="H15" s="39">
        <v>78</v>
      </c>
      <c r="I15" s="39">
        <f t="shared" si="0"/>
        <v>62.320512820512818</v>
      </c>
      <c r="J15" s="39">
        <v>13</v>
      </c>
      <c r="K15" s="39">
        <v>3</v>
      </c>
      <c r="L15" s="41">
        <v>137174</v>
      </c>
      <c r="M15" s="41">
        <v>27406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4</v>
      </c>
      <c r="C16" s="28" t="s">
        <v>47</v>
      </c>
      <c r="D16" s="41">
        <v>11507.63</v>
      </c>
      <c r="E16" s="39">
        <v>17088.55</v>
      </c>
      <c r="F16" s="45">
        <f>(D16-E16)/E16</f>
        <v>-0.32658827109380262</v>
      </c>
      <c r="G16" s="41">
        <v>1694</v>
      </c>
      <c r="H16" s="39">
        <v>55</v>
      </c>
      <c r="I16" s="39">
        <f t="shared" si="0"/>
        <v>30.8</v>
      </c>
      <c r="J16" s="39">
        <v>9</v>
      </c>
      <c r="K16" s="39">
        <v>2</v>
      </c>
      <c r="L16" s="41">
        <v>34740.07</v>
      </c>
      <c r="M16" s="41">
        <v>5373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51</v>
      </c>
      <c r="D17" s="41">
        <v>9601.25</v>
      </c>
      <c r="E17" s="39" t="s">
        <v>36</v>
      </c>
      <c r="F17" s="39" t="s">
        <v>36</v>
      </c>
      <c r="G17" s="41">
        <v>1909</v>
      </c>
      <c r="H17" s="39">
        <v>80</v>
      </c>
      <c r="I17" s="39">
        <f t="shared" si="0"/>
        <v>23.862500000000001</v>
      </c>
      <c r="J17" s="39">
        <v>17</v>
      </c>
      <c r="K17" s="39">
        <v>1</v>
      </c>
      <c r="L17" s="41">
        <v>9601.25</v>
      </c>
      <c r="M17" s="41">
        <v>1909</v>
      </c>
      <c r="N17" s="37">
        <v>44645</v>
      </c>
      <c r="O17" s="36" t="s">
        <v>48</v>
      </c>
      <c r="P17" s="33"/>
      <c r="Q17" s="54"/>
      <c r="R17" s="54"/>
      <c r="S17" s="72"/>
      <c r="T17" s="54"/>
      <c r="V17" s="55"/>
      <c r="W17" s="26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5</v>
      </c>
      <c r="C18" s="28" t="s">
        <v>46</v>
      </c>
      <c r="D18" s="41">
        <v>7373.25</v>
      </c>
      <c r="E18" s="39">
        <v>11652.96</v>
      </c>
      <c r="F18" s="45">
        <f>(D18-E18)/E18</f>
        <v>-0.36726376817563944</v>
      </c>
      <c r="G18" s="41">
        <v>1082</v>
      </c>
      <c r="H18" s="39">
        <v>32</v>
      </c>
      <c r="I18" s="39">
        <f t="shared" si="0"/>
        <v>33.8125</v>
      </c>
      <c r="J18" s="39">
        <v>7</v>
      </c>
      <c r="K18" s="39">
        <v>6</v>
      </c>
      <c r="L18" s="41">
        <v>223246.09</v>
      </c>
      <c r="M18" s="41">
        <v>32172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26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 t="s">
        <v>34</v>
      </c>
      <c r="C19" s="28" t="s">
        <v>55</v>
      </c>
      <c r="D19" s="41">
        <v>5947.34</v>
      </c>
      <c r="E19" s="39" t="s">
        <v>36</v>
      </c>
      <c r="F19" s="39" t="s">
        <v>36</v>
      </c>
      <c r="G19" s="41">
        <v>906</v>
      </c>
      <c r="H19" s="39">
        <v>62</v>
      </c>
      <c r="I19" s="39">
        <f t="shared" si="0"/>
        <v>14.612903225806452</v>
      </c>
      <c r="J19" s="39">
        <v>13</v>
      </c>
      <c r="K19" s="39">
        <v>1</v>
      </c>
      <c r="L19" s="41">
        <v>5947.34</v>
      </c>
      <c r="M19" s="41">
        <v>906</v>
      </c>
      <c r="N19" s="37">
        <v>44645</v>
      </c>
      <c r="O19" s="36" t="s">
        <v>48</v>
      </c>
      <c r="P19" s="33"/>
      <c r="Q19" s="54"/>
      <c r="R19" s="54"/>
      <c r="S19" s="72"/>
      <c r="T19" s="54"/>
      <c r="V19" s="55"/>
      <c r="W19" s="26"/>
      <c r="X19" s="55"/>
      <c r="Y19" s="7"/>
      <c r="Z19" s="56"/>
      <c r="AA19" s="56"/>
      <c r="AB19" s="32"/>
      <c r="AC19" s="32"/>
    </row>
    <row r="20" spans="1:29" ht="25.35" customHeight="1">
      <c r="A20" s="35">
        <v>8</v>
      </c>
      <c r="B20" s="35">
        <v>6</v>
      </c>
      <c r="C20" s="28" t="s">
        <v>52</v>
      </c>
      <c r="D20" s="41">
        <v>3344.63</v>
      </c>
      <c r="E20" s="39">
        <v>11212.42</v>
      </c>
      <c r="F20" s="45">
        <f>(D20-E20)/E20</f>
        <v>-0.70170311137114016</v>
      </c>
      <c r="G20" s="41">
        <v>494</v>
      </c>
      <c r="H20" s="39">
        <v>23</v>
      </c>
      <c r="I20" s="39">
        <f t="shared" si="0"/>
        <v>21.478260869565219</v>
      </c>
      <c r="J20" s="39">
        <v>9</v>
      </c>
      <c r="K20" s="39">
        <v>2</v>
      </c>
      <c r="L20" s="41">
        <v>18492</v>
      </c>
      <c r="M20" s="41">
        <v>2790</v>
      </c>
      <c r="N20" s="37">
        <v>44638</v>
      </c>
      <c r="O20" s="36" t="s">
        <v>43</v>
      </c>
      <c r="P20" s="33"/>
      <c r="Q20" s="54"/>
      <c r="R20" s="54"/>
      <c r="S20" s="72"/>
      <c r="T20" s="54"/>
      <c r="V20" s="55"/>
      <c r="W20" s="26"/>
      <c r="X20" s="55"/>
      <c r="Y20" s="7"/>
      <c r="Z20" s="56"/>
      <c r="AA20" s="56"/>
      <c r="AB20" s="32"/>
      <c r="AC20" s="32"/>
    </row>
    <row r="21" spans="1:29" ht="25.35" customHeight="1">
      <c r="A21" s="35">
        <v>9</v>
      </c>
      <c r="B21" s="35">
        <v>11</v>
      </c>
      <c r="C21" s="28" t="s">
        <v>54</v>
      </c>
      <c r="D21" s="41">
        <v>2288.41</v>
      </c>
      <c r="E21" s="39">
        <v>2079.7800000000002</v>
      </c>
      <c r="F21" s="45">
        <f>(D21-E21)/E21</f>
        <v>0.10031349469655426</v>
      </c>
      <c r="G21" s="41">
        <v>422</v>
      </c>
      <c r="H21" s="39">
        <v>9</v>
      </c>
      <c r="I21" s="39">
        <f t="shared" si="0"/>
        <v>46.888888888888886</v>
      </c>
      <c r="J21" s="39">
        <v>3</v>
      </c>
      <c r="K21" s="39">
        <v>18</v>
      </c>
      <c r="L21" s="41">
        <v>220977</v>
      </c>
      <c r="M21" s="41">
        <v>43841</v>
      </c>
      <c r="N21" s="37">
        <v>44526</v>
      </c>
      <c r="O21" s="36" t="s">
        <v>41</v>
      </c>
      <c r="P21" s="33"/>
      <c r="Q21" s="7"/>
      <c r="R21" s="56"/>
      <c r="S21" s="32"/>
      <c r="T21" s="32"/>
      <c r="V21" s="32"/>
      <c r="W21" s="32"/>
    </row>
    <row r="22" spans="1:29" ht="25.35" customHeight="1">
      <c r="A22" s="35">
        <v>10</v>
      </c>
      <c r="B22" s="35">
        <v>8</v>
      </c>
      <c r="C22" s="28" t="s">
        <v>58</v>
      </c>
      <c r="D22" s="41">
        <v>1248.55</v>
      </c>
      <c r="E22" s="39">
        <v>3518.83</v>
      </c>
      <c r="F22" s="45">
        <f>(D22-E22)/E22</f>
        <v>-0.64518035824407538</v>
      </c>
      <c r="G22" s="41">
        <v>218</v>
      </c>
      <c r="H22" s="39">
        <v>14</v>
      </c>
      <c r="I22" s="39">
        <f t="shared" si="0"/>
        <v>15.571428571428571</v>
      </c>
      <c r="J22" s="39">
        <v>10</v>
      </c>
      <c r="K22" s="39">
        <v>6</v>
      </c>
      <c r="L22" s="41">
        <v>135282.54999999999</v>
      </c>
      <c r="M22" s="41">
        <v>22527</v>
      </c>
      <c r="N22" s="37">
        <v>44610</v>
      </c>
      <c r="O22" s="36" t="s">
        <v>59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124266.90000000001</v>
      </c>
      <c r="E23" s="34">
        <v>158843.02000000002</v>
      </c>
      <c r="F23" s="65">
        <f>(D23-E23)/E23</f>
        <v>-0.21767478356933787</v>
      </c>
      <c r="G23" s="34">
        <f t="shared" ref="G23" si="1">SUM(G13:G22)</f>
        <v>20824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B24" s="7"/>
    </row>
    <row r="25" spans="1:29" ht="25.35" customHeight="1">
      <c r="A25" s="35">
        <v>11</v>
      </c>
      <c r="B25" s="35">
        <v>17</v>
      </c>
      <c r="C25" s="28" t="s">
        <v>61</v>
      </c>
      <c r="D25" s="41">
        <v>1109.74</v>
      </c>
      <c r="E25" s="39">
        <v>624.11</v>
      </c>
      <c r="F25" s="45">
        <f t="shared" ref="F25:F35" si="2">(D25-E25)/E25</f>
        <v>0.77811603723702549</v>
      </c>
      <c r="G25" s="41">
        <v>161</v>
      </c>
      <c r="H25" s="39">
        <v>6</v>
      </c>
      <c r="I25" s="39">
        <f>G25/H25</f>
        <v>26.833333333333332</v>
      </c>
      <c r="J25" s="39">
        <v>3</v>
      </c>
      <c r="K25" s="39">
        <v>13</v>
      </c>
      <c r="L25" s="41">
        <v>622293.14</v>
      </c>
      <c r="M25" s="41">
        <v>87679</v>
      </c>
      <c r="N25" s="37">
        <v>44561</v>
      </c>
      <c r="O25" s="36" t="s">
        <v>62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35">
        <v>15</v>
      </c>
      <c r="C26" s="28" t="s">
        <v>60</v>
      </c>
      <c r="D26" s="41">
        <v>932.5</v>
      </c>
      <c r="E26" s="39">
        <v>1062.18</v>
      </c>
      <c r="F26" s="45">
        <f t="shared" si="2"/>
        <v>-0.12208853489992286</v>
      </c>
      <c r="G26" s="41">
        <v>138</v>
      </c>
      <c r="H26" s="39">
        <v>3</v>
      </c>
      <c r="I26" s="39">
        <f>G26/H26</f>
        <v>46</v>
      </c>
      <c r="J26" s="39">
        <v>1</v>
      </c>
      <c r="K26" s="39">
        <v>7</v>
      </c>
      <c r="L26" s="41">
        <v>94764</v>
      </c>
      <c r="M26" s="41">
        <v>14823</v>
      </c>
      <c r="N26" s="37">
        <v>44603</v>
      </c>
      <c r="O26" s="36" t="s">
        <v>41</v>
      </c>
      <c r="P26" s="73"/>
      <c r="Q26" s="7"/>
      <c r="R26" s="56"/>
      <c r="S26" s="32"/>
      <c r="T26" s="32"/>
    </row>
    <row r="27" spans="1:29" ht="25.35" customHeight="1">
      <c r="A27" s="35">
        <v>13</v>
      </c>
      <c r="B27" s="59">
        <v>7</v>
      </c>
      <c r="C27" s="28" t="s">
        <v>63</v>
      </c>
      <c r="D27" s="41">
        <v>814.68</v>
      </c>
      <c r="E27" s="39">
        <v>3755.12</v>
      </c>
      <c r="F27" s="45">
        <f t="shared" si="2"/>
        <v>-0.78304821150855364</v>
      </c>
      <c r="G27" s="41">
        <v>124</v>
      </c>
      <c r="H27" s="39">
        <v>7</v>
      </c>
      <c r="I27" s="39">
        <f>G27/H27</f>
        <v>17.714285714285715</v>
      </c>
      <c r="J27" s="39">
        <v>2</v>
      </c>
      <c r="K27" s="39">
        <v>3</v>
      </c>
      <c r="L27" s="41">
        <v>29082.62</v>
      </c>
      <c r="M27" s="41">
        <v>4712</v>
      </c>
      <c r="N27" s="37">
        <v>44631</v>
      </c>
      <c r="O27" s="36" t="s">
        <v>48</v>
      </c>
      <c r="P27" s="33"/>
      <c r="Q27" s="54"/>
      <c r="R27" s="54"/>
      <c r="S27" s="54"/>
      <c r="T27" s="54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20</v>
      </c>
      <c r="C28" s="28" t="s">
        <v>77</v>
      </c>
      <c r="D28" s="41">
        <v>436</v>
      </c>
      <c r="E28" s="39">
        <v>392.77</v>
      </c>
      <c r="F28" s="45">
        <f t="shared" si="2"/>
        <v>0.11006441428826036</v>
      </c>
      <c r="G28" s="41">
        <v>111</v>
      </c>
      <c r="H28" s="39">
        <v>2</v>
      </c>
      <c r="I28" s="39">
        <f>G28/H28</f>
        <v>55.5</v>
      </c>
      <c r="J28" s="39">
        <v>1</v>
      </c>
      <c r="K28" s="39">
        <v>12</v>
      </c>
      <c r="L28" s="41">
        <v>182194</v>
      </c>
      <c r="M28" s="41">
        <v>35692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35">
        <v>26</v>
      </c>
      <c r="C29" s="28" t="s">
        <v>66</v>
      </c>
      <c r="D29" s="41">
        <v>321</v>
      </c>
      <c r="E29" s="39">
        <v>117</v>
      </c>
      <c r="F29" s="45">
        <f t="shared" si="2"/>
        <v>1.7435897435897436</v>
      </c>
      <c r="G29" s="41">
        <v>50</v>
      </c>
      <c r="H29" s="39" t="s">
        <v>36</v>
      </c>
      <c r="I29" s="39" t="s">
        <v>36</v>
      </c>
      <c r="J29" s="39">
        <v>1</v>
      </c>
      <c r="K29" s="39">
        <v>7</v>
      </c>
      <c r="L29" s="41">
        <v>16000</v>
      </c>
      <c r="M29" s="41">
        <v>2606</v>
      </c>
      <c r="N29" s="37">
        <v>44603</v>
      </c>
      <c r="O29" s="36" t="s">
        <v>65</v>
      </c>
      <c r="P29" s="33"/>
      <c r="Q29" s="54"/>
      <c r="R29" s="54"/>
      <c r="S29" s="72"/>
      <c r="T29" s="54"/>
      <c r="V29" s="55"/>
      <c r="W29" s="55"/>
      <c r="X29" s="55"/>
      <c r="Y29" s="7"/>
      <c r="Z29" s="56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78</v>
      </c>
      <c r="D30" s="41">
        <v>312</v>
      </c>
      <c r="E30" s="39">
        <v>1252</v>
      </c>
      <c r="F30" s="45">
        <f t="shared" si="2"/>
        <v>-0.75079872204472842</v>
      </c>
      <c r="G30" s="41">
        <v>59</v>
      </c>
      <c r="H30" s="39" t="s">
        <v>36</v>
      </c>
      <c r="I30" s="39" t="s">
        <v>36</v>
      </c>
      <c r="J30" s="39">
        <v>3</v>
      </c>
      <c r="K30" s="39">
        <v>5</v>
      </c>
      <c r="L30" s="41">
        <v>49541</v>
      </c>
      <c r="M30" s="41">
        <v>9976</v>
      </c>
      <c r="N30" s="37">
        <v>44617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7"/>
      <c r="Z30" s="56"/>
      <c r="AA30" s="56"/>
      <c r="AB30" s="32"/>
      <c r="AC30" s="32"/>
    </row>
    <row r="31" spans="1:29" ht="25.35" customHeight="1">
      <c r="A31" s="35">
        <v>17</v>
      </c>
      <c r="B31" s="35">
        <v>21</v>
      </c>
      <c r="C31" s="28" t="s">
        <v>79</v>
      </c>
      <c r="D31" s="41">
        <v>242.5</v>
      </c>
      <c r="E31" s="39">
        <v>295.64999999999998</v>
      </c>
      <c r="F31" s="45">
        <f t="shared" si="2"/>
        <v>-0.17977338068662263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7</v>
      </c>
      <c r="L31" s="41">
        <v>111893</v>
      </c>
      <c r="M31" s="41">
        <v>15709</v>
      </c>
      <c r="N31" s="37">
        <v>44603</v>
      </c>
      <c r="O31" s="36" t="s">
        <v>43</v>
      </c>
      <c r="P31" s="33"/>
      <c r="Q31" s="54"/>
      <c r="R31" s="54"/>
      <c r="S31" s="72"/>
      <c r="T31" s="54"/>
      <c r="V31" s="55"/>
      <c r="W31" s="55"/>
      <c r="X31" s="55"/>
      <c r="Y31" s="7"/>
      <c r="Z31" s="56"/>
      <c r="AA31" s="56"/>
      <c r="AB31" s="32"/>
      <c r="AC31" s="32"/>
    </row>
    <row r="32" spans="1:29" ht="25.35" customHeight="1">
      <c r="A32" s="35">
        <v>18</v>
      </c>
      <c r="B32" s="64">
        <v>23</v>
      </c>
      <c r="C32" s="28" t="s">
        <v>80</v>
      </c>
      <c r="D32" s="41">
        <v>97</v>
      </c>
      <c r="E32" s="39">
        <v>150</v>
      </c>
      <c r="F32" s="45">
        <f t="shared" si="2"/>
        <v>-0.35333333333333333</v>
      </c>
      <c r="G32" s="41">
        <v>19</v>
      </c>
      <c r="H32" s="39" t="s">
        <v>36</v>
      </c>
      <c r="I32" s="39" t="s">
        <v>36</v>
      </c>
      <c r="J32" s="39">
        <v>1</v>
      </c>
      <c r="K32" s="39">
        <v>4</v>
      </c>
      <c r="L32" s="41">
        <v>1101</v>
      </c>
      <c r="M32" s="41">
        <v>171</v>
      </c>
      <c r="N32" s="37">
        <v>44624</v>
      </c>
      <c r="O32" s="36" t="s">
        <v>81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5">
        <v>16</v>
      </c>
      <c r="C33" s="28" t="s">
        <v>67</v>
      </c>
      <c r="D33" s="41">
        <v>91.1</v>
      </c>
      <c r="E33" s="39">
        <v>830.32</v>
      </c>
      <c r="F33" s="45">
        <f t="shared" si="2"/>
        <v>-0.89028326428364968</v>
      </c>
      <c r="G33" s="41">
        <v>25</v>
      </c>
      <c r="H33" s="39">
        <v>2</v>
      </c>
      <c r="I33" s="39">
        <f>G33/H33</f>
        <v>12.5</v>
      </c>
      <c r="J33" s="39">
        <v>1</v>
      </c>
      <c r="K33" s="39">
        <v>6</v>
      </c>
      <c r="L33" s="41">
        <v>60886.239999999998</v>
      </c>
      <c r="M33" s="41">
        <v>12567</v>
      </c>
      <c r="N33" s="37">
        <v>44610</v>
      </c>
      <c r="O33" s="36" t="s">
        <v>68</v>
      </c>
      <c r="P33" s="33"/>
      <c r="Q33" s="54"/>
      <c r="R33" s="54"/>
      <c r="S33" s="72"/>
      <c r="T33" s="54"/>
      <c r="V33" s="55"/>
      <c r="W33" s="55"/>
      <c r="X33" s="55"/>
      <c r="Y33" s="7"/>
      <c r="Z33" s="56"/>
      <c r="AA33" s="56"/>
      <c r="AB33" s="32"/>
      <c r="AC33" s="32"/>
    </row>
    <row r="34" spans="1:29" ht="25.35" customHeight="1">
      <c r="A34" s="35">
        <v>20</v>
      </c>
      <c r="B34" s="59">
        <v>29</v>
      </c>
      <c r="C34" s="28" t="s">
        <v>82</v>
      </c>
      <c r="D34" s="41">
        <v>39</v>
      </c>
      <c r="E34" s="39">
        <v>23</v>
      </c>
      <c r="F34" s="45">
        <f t="shared" si="2"/>
        <v>0.69565217391304346</v>
      </c>
      <c r="G34" s="41">
        <v>8</v>
      </c>
      <c r="H34" s="39">
        <v>2</v>
      </c>
      <c r="I34" s="39">
        <f>G34/H34</f>
        <v>4</v>
      </c>
      <c r="J34" s="39">
        <v>1</v>
      </c>
      <c r="K34" s="39">
        <v>5</v>
      </c>
      <c r="L34" s="41">
        <v>9562</v>
      </c>
      <c r="M34" s="41">
        <v>1463</v>
      </c>
      <c r="N34" s="37">
        <v>44617</v>
      </c>
      <c r="O34" s="36" t="s">
        <v>50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128662.42000000001</v>
      </c>
      <c r="E35" s="34">
        <v>169002.4</v>
      </c>
      <c r="F35" s="65">
        <f t="shared" si="2"/>
        <v>-0.23869471676141868</v>
      </c>
      <c r="G35" s="34">
        <f t="shared" ref="G35" si="3">SUM(G23:G34)</f>
        <v>21559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B36" s="7"/>
    </row>
    <row r="37" spans="1:29" ht="25.35" customHeight="1">
      <c r="A37" s="35">
        <v>21</v>
      </c>
      <c r="B37" s="59">
        <v>19</v>
      </c>
      <c r="C37" s="28" t="s">
        <v>83</v>
      </c>
      <c r="D37" s="41">
        <v>8</v>
      </c>
      <c r="E37" s="39">
        <v>425.57</v>
      </c>
      <c r="F37" s="45">
        <f>(D37-E37)/E37</f>
        <v>-0.98120168244942074</v>
      </c>
      <c r="G37" s="41">
        <v>2</v>
      </c>
      <c r="H37" s="39">
        <v>1</v>
      </c>
      <c r="I37" s="39">
        <f>G37/H37</f>
        <v>2</v>
      </c>
      <c r="J37" s="39">
        <v>1</v>
      </c>
      <c r="K37" s="39">
        <v>3</v>
      </c>
      <c r="L37" s="41">
        <v>3083.0999999999995</v>
      </c>
      <c r="M37" s="41">
        <v>550</v>
      </c>
      <c r="N37" s="37">
        <v>44631</v>
      </c>
      <c r="O37" s="36" t="s">
        <v>84</v>
      </c>
      <c r="P37" s="33"/>
      <c r="Q37" s="54"/>
      <c r="R37" s="54"/>
      <c r="S37" s="54"/>
      <c r="T37" s="54"/>
      <c r="U37" s="55"/>
      <c r="V37" s="55"/>
      <c r="W37" s="32"/>
      <c r="X37" s="55"/>
      <c r="Z37" s="56"/>
      <c r="AA37" s="56"/>
    </row>
    <row r="38" spans="1:29" ht="25.35" customHeight="1">
      <c r="A38" s="14"/>
      <c r="B38" s="14"/>
      <c r="C38" s="27" t="s">
        <v>72</v>
      </c>
      <c r="D38" s="34">
        <f>SUM(D35:D37)</f>
        <v>128670.42000000001</v>
      </c>
      <c r="E38" s="34">
        <v>170299.01999999996</v>
      </c>
      <c r="F38" s="65">
        <f>(D38-E38)/E38</f>
        <v>-0.24444415475790734</v>
      </c>
      <c r="G38" s="34">
        <f t="shared" ref="G38" si="4">SUM(G35:G37)</f>
        <v>21561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sheetPr codeName="Sheet44"/>
  <dimension ref="A1:AC69"/>
  <sheetViews>
    <sheetView topLeftCell="A13" zoomScale="60" zoomScaleNormal="60" workbookViewId="0">
      <selection activeCell="A40" sqref="A40:XFD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17.33203125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3.6640625" style="1" customWidth="1"/>
    <col min="25" max="25" width="14.88671875" style="1" customWidth="1"/>
    <col min="26" max="26" width="13.109375" style="1" customWidth="1"/>
    <col min="27" max="27" width="12.5546875" style="1" bestFit="1" customWidth="1"/>
    <col min="28" max="28" width="11" style="1" customWidth="1"/>
    <col min="29" max="16384" width="8.88671875" style="1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75</v>
      </c>
      <c r="E6" s="4" t="s">
        <v>87</v>
      </c>
      <c r="F6" s="156"/>
      <c r="G6" s="4" t="s">
        <v>75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AB9" s="32"/>
    </row>
    <row r="10" spans="1:29">
      <c r="A10" s="159"/>
      <c r="B10" s="159"/>
      <c r="C10" s="156"/>
      <c r="D10" s="75" t="s">
        <v>76</v>
      </c>
      <c r="E10" s="75" t="s">
        <v>88</v>
      </c>
      <c r="F10" s="156"/>
      <c r="G10" s="75" t="s">
        <v>76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61">
        <v>1</v>
      </c>
      <c r="C13" s="28" t="s">
        <v>44</v>
      </c>
      <c r="D13" s="41">
        <v>41017.230000000003</v>
      </c>
      <c r="E13" s="39">
        <v>72075.320000000007</v>
      </c>
      <c r="F13" s="45">
        <f>(D13-E13)/E13</f>
        <v>-0.43091157971965993</v>
      </c>
      <c r="G13" s="41">
        <v>5408</v>
      </c>
      <c r="H13" s="39">
        <v>105</v>
      </c>
      <c r="I13" s="39">
        <f t="shared" ref="I13:I22" si="0">G13/H13</f>
        <v>51.504761904761907</v>
      </c>
      <c r="J13" s="39">
        <v>11</v>
      </c>
      <c r="K13" s="39">
        <v>3</v>
      </c>
      <c r="L13" s="41">
        <v>272571.7</v>
      </c>
      <c r="M13" s="41">
        <v>38233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33"/>
      <c r="Z13" s="7"/>
      <c r="AC13" s="32"/>
    </row>
    <row r="14" spans="1:29" ht="25.35" customHeight="1">
      <c r="A14" s="35">
        <v>2</v>
      </c>
      <c r="B14" s="61" t="s">
        <v>34</v>
      </c>
      <c r="C14" s="28" t="s">
        <v>42</v>
      </c>
      <c r="D14" s="41">
        <v>33177.18</v>
      </c>
      <c r="E14" s="39" t="s">
        <v>36</v>
      </c>
      <c r="F14" s="39" t="s">
        <v>36</v>
      </c>
      <c r="G14" s="41">
        <v>6474</v>
      </c>
      <c r="H14" s="39">
        <v>128</v>
      </c>
      <c r="I14" s="39">
        <f t="shared" si="0"/>
        <v>50.578125</v>
      </c>
      <c r="J14" s="39">
        <v>19</v>
      </c>
      <c r="K14" s="39">
        <v>1</v>
      </c>
      <c r="L14" s="41">
        <v>33392</v>
      </c>
      <c r="M14" s="41">
        <v>6525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56"/>
      <c r="Z14" s="7"/>
      <c r="AA14" s="56"/>
      <c r="AB14" s="32"/>
      <c r="AC14" s="32"/>
    </row>
    <row r="15" spans="1:29" ht="25.35" customHeight="1">
      <c r="A15" s="35">
        <v>3</v>
      </c>
      <c r="B15" s="61">
        <v>2</v>
      </c>
      <c r="C15" s="28" t="s">
        <v>40</v>
      </c>
      <c r="D15" s="41">
        <v>32951.94</v>
      </c>
      <c r="E15" s="39">
        <v>64317.81</v>
      </c>
      <c r="F15" s="45">
        <f>(D15-E15)/E15</f>
        <v>-0.4876700559300759</v>
      </c>
      <c r="G15" s="41">
        <v>6488</v>
      </c>
      <c r="H15" s="39">
        <v>130</v>
      </c>
      <c r="I15" s="39">
        <f t="shared" si="0"/>
        <v>49.907692307692308</v>
      </c>
      <c r="J15" s="39">
        <v>20</v>
      </c>
      <c r="K15" s="39">
        <v>2</v>
      </c>
      <c r="L15" s="41">
        <v>106658</v>
      </c>
      <c r="M15" s="41">
        <v>21365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26"/>
      <c r="X15" s="55"/>
      <c r="Y15" s="56"/>
      <c r="Z15" s="7"/>
      <c r="AA15" s="56"/>
      <c r="AB15" s="32"/>
      <c r="AC15" s="32"/>
    </row>
    <row r="16" spans="1:29" ht="25.35" customHeight="1">
      <c r="A16" s="35">
        <v>4</v>
      </c>
      <c r="B16" s="61" t="s">
        <v>34</v>
      </c>
      <c r="C16" s="28" t="s">
        <v>47</v>
      </c>
      <c r="D16" s="41">
        <v>17088.55</v>
      </c>
      <c r="E16" s="39" t="s">
        <v>36</v>
      </c>
      <c r="F16" s="39" t="s">
        <v>36</v>
      </c>
      <c r="G16" s="41">
        <v>2605</v>
      </c>
      <c r="H16" s="39">
        <v>85</v>
      </c>
      <c r="I16" s="39">
        <f t="shared" si="0"/>
        <v>30.647058823529413</v>
      </c>
      <c r="J16" s="39">
        <v>14</v>
      </c>
      <c r="K16" s="39">
        <v>1</v>
      </c>
      <c r="L16" s="41">
        <v>17088.55</v>
      </c>
      <c r="M16" s="41">
        <v>2605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26"/>
      <c r="X16" s="55"/>
      <c r="Y16" s="56"/>
      <c r="Z16" s="7"/>
      <c r="AA16" s="56"/>
      <c r="AB16" s="32"/>
      <c r="AC16" s="32"/>
    </row>
    <row r="17" spans="1:29" ht="25.35" customHeight="1">
      <c r="A17" s="35">
        <v>5</v>
      </c>
      <c r="B17" s="62">
        <v>3</v>
      </c>
      <c r="C17" s="28" t="s">
        <v>46</v>
      </c>
      <c r="D17" s="41">
        <v>11652.96</v>
      </c>
      <c r="E17" s="39">
        <v>21236.75</v>
      </c>
      <c r="F17" s="45">
        <f>(D17-E17)/E17</f>
        <v>-0.45128327074528829</v>
      </c>
      <c r="G17" s="41">
        <v>1712</v>
      </c>
      <c r="H17" s="39">
        <v>57</v>
      </c>
      <c r="I17" s="39">
        <f t="shared" si="0"/>
        <v>30.035087719298247</v>
      </c>
      <c r="J17" s="39">
        <v>9</v>
      </c>
      <c r="K17" s="39">
        <v>5</v>
      </c>
      <c r="L17" s="41">
        <v>211964.64</v>
      </c>
      <c r="M17" s="41">
        <v>30363</v>
      </c>
      <c r="N17" s="37">
        <v>44610</v>
      </c>
      <c r="O17" s="36" t="s">
        <v>39</v>
      </c>
      <c r="P17" s="33"/>
      <c r="Q17" s="54"/>
      <c r="R17" s="54"/>
      <c r="S17" s="72"/>
      <c r="T17" s="54"/>
      <c r="V17" s="55"/>
      <c r="W17" s="26"/>
      <c r="X17" s="55"/>
      <c r="Y17" s="56"/>
      <c r="Z17" s="7"/>
      <c r="AA17" s="56"/>
      <c r="AB17" s="32"/>
      <c r="AC17" s="32"/>
    </row>
    <row r="18" spans="1:29" ht="25.35" customHeight="1">
      <c r="A18" s="35">
        <v>6</v>
      </c>
      <c r="B18" s="61" t="s">
        <v>34</v>
      </c>
      <c r="C18" s="28" t="s">
        <v>52</v>
      </c>
      <c r="D18" s="41">
        <v>11212.42</v>
      </c>
      <c r="E18" s="39" t="s">
        <v>36</v>
      </c>
      <c r="F18" s="39" t="s">
        <v>36</v>
      </c>
      <c r="G18" s="41">
        <v>1630</v>
      </c>
      <c r="H18" s="39">
        <v>112</v>
      </c>
      <c r="I18" s="39">
        <f t="shared" si="0"/>
        <v>14.553571428571429</v>
      </c>
      <c r="J18" s="39">
        <v>17</v>
      </c>
      <c r="K18" s="39">
        <v>1</v>
      </c>
      <c r="L18" s="41">
        <v>11212</v>
      </c>
      <c r="M18" s="41">
        <v>1630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26"/>
      <c r="X18" s="55"/>
      <c r="Y18" s="56"/>
      <c r="Z18" s="7"/>
      <c r="AA18" s="56"/>
      <c r="AB18" s="32"/>
      <c r="AC18" s="32"/>
    </row>
    <row r="19" spans="1:29" ht="25.35" customHeight="1">
      <c r="A19" s="35">
        <v>7</v>
      </c>
      <c r="B19" s="61">
        <v>4</v>
      </c>
      <c r="C19" s="28" t="s">
        <v>63</v>
      </c>
      <c r="D19" s="41">
        <v>3755.12</v>
      </c>
      <c r="E19" s="39">
        <v>12140.61</v>
      </c>
      <c r="F19" s="45">
        <f>(D19-E19)/E19</f>
        <v>-0.6906975843882639</v>
      </c>
      <c r="G19" s="41">
        <v>615</v>
      </c>
      <c r="H19" s="39">
        <v>39</v>
      </c>
      <c r="I19" s="39">
        <f t="shared" si="0"/>
        <v>15.76923076923077</v>
      </c>
      <c r="J19" s="39">
        <v>12</v>
      </c>
      <c r="K19" s="39">
        <v>2</v>
      </c>
      <c r="L19" s="41">
        <v>26119.16</v>
      </c>
      <c r="M19" s="41">
        <v>4143</v>
      </c>
      <c r="N19" s="37">
        <v>44631</v>
      </c>
      <c r="O19" s="36" t="s">
        <v>48</v>
      </c>
      <c r="P19" s="33"/>
      <c r="Q19" s="7"/>
      <c r="R19" s="56"/>
      <c r="S19" s="32"/>
      <c r="T19" s="32"/>
    </row>
    <row r="20" spans="1:29" ht="25.35" customHeight="1">
      <c r="A20" s="35">
        <v>8</v>
      </c>
      <c r="B20" s="61">
        <v>7</v>
      </c>
      <c r="C20" s="28" t="s">
        <v>58</v>
      </c>
      <c r="D20" s="41">
        <v>3518.83</v>
      </c>
      <c r="E20" s="39">
        <v>7371.46</v>
      </c>
      <c r="F20" s="45">
        <f>(D20-E20)/E20</f>
        <v>-0.52264137633521723</v>
      </c>
      <c r="G20" s="41">
        <v>568</v>
      </c>
      <c r="H20" s="39">
        <v>31</v>
      </c>
      <c r="I20" s="39">
        <f t="shared" si="0"/>
        <v>18.322580645161292</v>
      </c>
      <c r="J20" s="39">
        <v>5</v>
      </c>
      <c r="K20" s="39">
        <v>5</v>
      </c>
      <c r="L20" s="41">
        <v>129977.09</v>
      </c>
      <c r="M20" s="41">
        <v>21629</v>
      </c>
      <c r="N20" s="37">
        <v>44610</v>
      </c>
      <c r="O20" s="36" t="s">
        <v>59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61">
        <v>10</v>
      </c>
      <c r="C21" s="28" t="s">
        <v>89</v>
      </c>
      <c r="D21" s="41">
        <v>2316.35</v>
      </c>
      <c r="E21" s="39">
        <v>3941.46</v>
      </c>
      <c r="F21" s="45">
        <f>(D21-E21)/E21</f>
        <v>-0.4123116814581399</v>
      </c>
      <c r="G21" s="41">
        <v>337</v>
      </c>
      <c r="H21" s="39">
        <v>14</v>
      </c>
      <c r="I21" s="39">
        <f t="shared" si="0"/>
        <v>24.071428571428573</v>
      </c>
      <c r="J21" s="39">
        <v>7</v>
      </c>
      <c r="K21" s="39">
        <v>4</v>
      </c>
      <c r="L21" s="41">
        <v>29180.57</v>
      </c>
      <c r="M21" s="41">
        <v>4603</v>
      </c>
      <c r="N21" s="37">
        <v>44617</v>
      </c>
      <c r="O21" s="36" t="s">
        <v>45</v>
      </c>
      <c r="P21" s="33"/>
      <c r="Q21" s="7"/>
      <c r="R21" s="56"/>
      <c r="S21" s="32"/>
      <c r="T21" s="32"/>
    </row>
    <row r="22" spans="1:29" ht="25.35" customHeight="1">
      <c r="A22" s="35">
        <v>10</v>
      </c>
      <c r="B22" s="61">
        <v>5</v>
      </c>
      <c r="C22" s="28" t="s">
        <v>56</v>
      </c>
      <c r="D22" s="41">
        <v>2152.44</v>
      </c>
      <c r="E22" s="39">
        <v>9931.4500000000007</v>
      </c>
      <c r="F22" s="45">
        <f>(D22-E22)/E22</f>
        <v>-0.78327031803009628</v>
      </c>
      <c r="G22" s="41">
        <v>387</v>
      </c>
      <c r="H22" s="39">
        <v>21</v>
      </c>
      <c r="I22" s="39">
        <f t="shared" si="0"/>
        <v>18.428571428571427</v>
      </c>
      <c r="J22" s="39">
        <v>12</v>
      </c>
      <c r="K22" s="39">
        <v>4</v>
      </c>
      <c r="L22" s="41">
        <v>38288.550000000003</v>
      </c>
      <c r="M22" s="41">
        <v>7056</v>
      </c>
      <c r="N22" s="37">
        <v>44617</v>
      </c>
      <c r="O22" s="36" t="s">
        <v>57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158843.02000000002</v>
      </c>
      <c r="E23" s="34">
        <v>211303.47999999998</v>
      </c>
      <c r="F23" s="53">
        <f>(D23-E23)/E23</f>
        <v>-0.2482706863133535</v>
      </c>
      <c r="G23" s="34">
        <f t="shared" ref="G23" si="1">SUM(G13:G22)</f>
        <v>26224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61">
        <v>11</v>
      </c>
      <c r="C25" s="28" t="s">
        <v>54</v>
      </c>
      <c r="D25" s="41">
        <v>2079.7800000000002</v>
      </c>
      <c r="E25" s="39">
        <v>3654.85</v>
      </c>
      <c r="F25" s="45">
        <f t="shared" ref="F25:F35" si="2">(D25-E25)/E25</f>
        <v>-0.43095339070002864</v>
      </c>
      <c r="G25" s="41">
        <v>395</v>
      </c>
      <c r="H25" s="39">
        <v>14</v>
      </c>
      <c r="I25" s="39">
        <f>G25/H25</f>
        <v>28.214285714285715</v>
      </c>
      <c r="J25" s="39">
        <v>4</v>
      </c>
      <c r="K25" s="39">
        <v>17</v>
      </c>
      <c r="L25" s="41">
        <v>218540</v>
      </c>
      <c r="M25" s="41">
        <v>43381</v>
      </c>
      <c r="N25" s="37">
        <v>44526</v>
      </c>
      <c r="O25" s="36" t="s">
        <v>41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8</v>
      </c>
      <c r="C26" s="28" t="s">
        <v>90</v>
      </c>
      <c r="D26" s="41">
        <v>1449.07</v>
      </c>
      <c r="E26" s="39">
        <v>7025.53</v>
      </c>
      <c r="F26" s="45">
        <f t="shared" si="2"/>
        <v>-0.79374225147426603</v>
      </c>
      <c r="G26" s="41">
        <v>302</v>
      </c>
      <c r="H26" s="39">
        <v>30</v>
      </c>
      <c r="I26" s="39">
        <f>G26/H26</f>
        <v>10.066666666666666</v>
      </c>
      <c r="J26" s="39">
        <v>8</v>
      </c>
      <c r="K26" s="39">
        <v>3</v>
      </c>
      <c r="L26" s="41">
        <v>23230.74</v>
      </c>
      <c r="M26" s="41">
        <v>4730</v>
      </c>
      <c r="N26" s="37">
        <v>44624</v>
      </c>
      <c r="O26" s="36" t="s">
        <v>91</v>
      </c>
      <c r="P26" s="33"/>
      <c r="Q26" s="7"/>
      <c r="R26" s="56"/>
      <c r="S26" s="32"/>
      <c r="T26" s="32"/>
    </row>
    <row r="27" spans="1:29" ht="25.35" customHeight="1">
      <c r="A27" s="35">
        <v>13</v>
      </c>
      <c r="B27" s="61">
        <v>13</v>
      </c>
      <c r="C27" s="28" t="s">
        <v>92</v>
      </c>
      <c r="D27" s="41">
        <v>1421.27</v>
      </c>
      <c r="E27" s="39">
        <v>2604.3200000000002</v>
      </c>
      <c r="F27" s="45">
        <f t="shared" si="2"/>
        <v>-0.45426445290901274</v>
      </c>
      <c r="G27" s="41">
        <v>191</v>
      </c>
      <c r="H27" s="39">
        <v>8</v>
      </c>
      <c r="I27" s="39">
        <f>G27/H27</f>
        <v>23.875</v>
      </c>
      <c r="J27" s="39">
        <v>3</v>
      </c>
      <c r="K27" s="39">
        <v>7</v>
      </c>
      <c r="L27" s="41">
        <v>153005.9</v>
      </c>
      <c r="M27" s="41">
        <v>21361</v>
      </c>
      <c r="N27" s="37">
        <v>44596</v>
      </c>
      <c r="O27" s="36" t="s">
        <v>48</v>
      </c>
      <c r="P27" s="33"/>
      <c r="Q27" s="7"/>
      <c r="R27" s="56"/>
      <c r="S27" s="32"/>
      <c r="T27" s="32"/>
    </row>
    <row r="28" spans="1:29" ht="25.35" customHeight="1">
      <c r="A28" s="35">
        <v>14</v>
      </c>
      <c r="B28" s="61">
        <v>6</v>
      </c>
      <c r="C28" s="28" t="s">
        <v>78</v>
      </c>
      <c r="D28" s="41">
        <v>1252</v>
      </c>
      <c r="E28" s="39">
        <v>8086</v>
      </c>
      <c r="F28" s="45">
        <f t="shared" si="2"/>
        <v>-0.84516448182043036</v>
      </c>
      <c r="G28" s="41">
        <v>241</v>
      </c>
      <c r="H28" s="39" t="s">
        <v>36</v>
      </c>
      <c r="I28" s="39" t="s">
        <v>36</v>
      </c>
      <c r="J28" s="39">
        <v>7</v>
      </c>
      <c r="K28" s="39">
        <v>4</v>
      </c>
      <c r="L28" s="41" t="s">
        <v>93</v>
      </c>
      <c r="M28" s="41">
        <v>9861</v>
      </c>
      <c r="N28" s="37">
        <v>44617</v>
      </c>
      <c r="O28" s="36" t="s">
        <v>65</v>
      </c>
      <c r="P28" s="73"/>
      <c r="Q28" s="7"/>
      <c r="R28" s="56"/>
      <c r="S28" s="32"/>
      <c r="T28" s="32"/>
    </row>
    <row r="29" spans="1:29" ht="25.35" customHeight="1">
      <c r="A29" s="35">
        <v>15</v>
      </c>
      <c r="B29" s="62">
        <v>12</v>
      </c>
      <c r="C29" s="28" t="s">
        <v>60</v>
      </c>
      <c r="D29" s="41">
        <v>1062.18</v>
      </c>
      <c r="E29" s="39">
        <v>2836.62</v>
      </c>
      <c r="F29" s="45">
        <f t="shared" si="2"/>
        <v>-0.62554730630116118</v>
      </c>
      <c r="G29" s="41">
        <v>148</v>
      </c>
      <c r="H29" s="39">
        <v>5</v>
      </c>
      <c r="I29" s="39">
        <f t="shared" ref="I29:I34" si="3">G29/H29</f>
        <v>29.6</v>
      </c>
      <c r="J29" s="39">
        <v>2</v>
      </c>
      <c r="K29" s="39">
        <v>6</v>
      </c>
      <c r="L29" s="41">
        <v>93174</v>
      </c>
      <c r="M29" s="41">
        <v>14534</v>
      </c>
      <c r="N29" s="37">
        <v>44603</v>
      </c>
      <c r="O29" s="36" t="s">
        <v>41</v>
      </c>
      <c r="P29" s="33"/>
      <c r="Q29" s="54"/>
      <c r="R29" s="54"/>
      <c r="S29" s="54"/>
      <c r="T29" s="54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61">
        <v>9</v>
      </c>
      <c r="C30" s="28" t="s">
        <v>67</v>
      </c>
      <c r="D30" s="41">
        <v>830.32</v>
      </c>
      <c r="E30" s="39">
        <v>5177.09</v>
      </c>
      <c r="F30" s="45">
        <f t="shared" si="2"/>
        <v>-0.83961646407537827</v>
      </c>
      <c r="G30" s="41">
        <v>174</v>
      </c>
      <c r="H30" s="39">
        <v>16</v>
      </c>
      <c r="I30" s="39">
        <f t="shared" si="3"/>
        <v>10.875</v>
      </c>
      <c r="J30" s="39">
        <v>5</v>
      </c>
      <c r="K30" s="39">
        <v>5</v>
      </c>
      <c r="L30" s="41">
        <v>60669.39</v>
      </c>
      <c r="M30" s="41">
        <v>12512</v>
      </c>
      <c r="N30" s="37">
        <v>44610</v>
      </c>
      <c r="O30" s="36" t="s">
        <v>68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61">
        <v>16</v>
      </c>
      <c r="C31" s="28" t="s">
        <v>61</v>
      </c>
      <c r="D31" s="41">
        <v>624.11</v>
      </c>
      <c r="E31" s="39">
        <v>1463.7500000000002</v>
      </c>
      <c r="F31" s="45">
        <f t="shared" si="2"/>
        <v>-0.57362254483347574</v>
      </c>
      <c r="G31" s="41">
        <v>88</v>
      </c>
      <c r="H31" s="39">
        <v>4</v>
      </c>
      <c r="I31" s="39">
        <f t="shared" si="3"/>
        <v>22</v>
      </c>
      <c r="J31" s="39">
        <v>2</v>
      </c>
      <c r="K31" s="39">
        <v>12</v>
      </c>
      <c r="L31" s="41">
        <v>620943.04</v>
      </c>
      <c r="M31" s="41">
        <v>87482</v>
      </c>
      <c r="N31" s="37">
        <v>44561</v>
      </c>
      <c r="O31" s="36" t="s">
        <v>62</v>
      </c>
      <c r="P31" s="33"/>
      <c r="Q31" s="54"/>
      <c r="R31" s="54"/>
      <c r="S31" s="72"/>
      <c r="T31" s="54"/>
      <c r="V31" s="55"/>
      <c r="W31" s="55"/>
      <c r="X31" s="55"/>
      <c r="Y31" s="56"/>
      <c r="Z31" s="7"/>
      <c r="AA31" s="56"/>
      <c r="AB31" s="32"/>
      <c r="AC31" s="32"/>
    </row>
    <row r="32" spans="1:29" ht="25.35" customHeight="1">
      <c r="A32" s="35">
        <v>18</v>
      </c>
      <c r="B32" s="61">
        <v>23</v>
      </c>
      <c r="C32" s="28" t="s">
        <v>94</v>
      </c>
      <c r="D32" s="41">
        <v>622.30999999999995</v>
      </c>
      <c r="E32" s="39">
        <v>299.5</v>
      </c>
      <c r="F32" s="45">
        <f t="shared" si="2"/>
        <v>1.0778297161936559</v>
      </c>
      <c r="G32" s="41">
        <v>129</v>
      </c>
      <c r="H32" s="39">
        <v>5</v>
      </c>
      <c r="I32" s="39">
        <f t="shared" si="3"/>
        <v>25.8</v>
      </c>
      <c r="J32" s="39">
        <v>3</v>
      </c>
      <c r="K32" s="39">
        <v>4</v>
      </c>
      <c r="L32" s="41">
        <v>9098</v>
      </c>
      <c r="M32" s="41">
        <v>1618</v>
      </c>
      <c r="N32" s="37">
        <v>44617</v>
      </c>
      <c r="O32" s="36" t="s">
        <v>43</v>
      </c>
      <c r="P32" s="33"/>
      <c r="Q32" s="54"/>
      <c r="R32" s="54"/>
      <c r="S32" s="72"/>
      <c r="T32" s="54"/>
      <c r="V32" s="55"/>
      <c r="W32" s="55"/>
      <c r="X32" s="55"/>
      <c r="Y32" s="56"/>
      <c r="Z32" s="7"/>
      <c r="AA32" s="56"/>
      <c r="AB32" s="32"/>
      <c r="AC32" s="32"/>
    </row>
    <row r="33" spans="1:29" ht="25.35" customHeight="1">
      <c r="A33" s="35">
        <v>19</v>
      </c>
      <c r="B33" s="61">
        <v>14</v>
      </c>
      <c r="C33" s="28" t="s">
        <v>83</v>
      </c>
      <c r="D33" s="41">
        <v>425.57</v>
      </c>
      <c r="E33" s="39">
        <v>2176.3799999999997</v>
      </c>
      <c r="F33" s="45">
        <f t="shared" si="2"/>
        <v>-0.80445969913342341</v>
      </c>
      <c r="G33" s="41">
        <v>103</v>
      </c>
      <c r="H33" s="39">
        <v>5</v>
      </c>
      <c r="I33" s="39">
        <f t="shared" si="3"/>
        <v>20.6</v>
      </c>
      <c r="J33" s="39">
        <v>4</v>
      </c>
      <c r="K33" s="39">
        <v>2</v>
      </c>
      <c r="L33" s="41">
        <v>3013.2499999999995</v>
      </c>
      <c r="M33" s="41">
        <v>537</v>
      </c>
      <c r="N33" s="37">
        <v>44631</v>
      </c>
      <c r="O33" s="36" t="s">
        <v>84</v>
      </c>
      <c r="P33" s="33"/>
      <c r="Q33" s="54"/>
      <c r="R33" s="54"/>
      <c r="S33" s="72"/>
      <c r="T33" s="54"/>
      <c r="V33" s="55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1">
        <v>17</v>
      </c>
      <c r="C34" s="28" t="s">
        <v>77</v>
      </c>
      <c r="D34" s="41">
        <v>392.77</v>
      </c>
      <c r="E34" s="39">
        <v>1080.4100000000001</v>
      </c>
      <c r="F34" s="45">
        <f t="shared" si="2"/>
        <v>-0.63646208383854286</v>
      </c>
      <c r="G34" s="41">
        <v>71</v>
      </c>
      <c r="H34" s="39">
        <v>4</v>
      </c>
      <c r="I34" s="39">
        <f t="shared" si="3"/>
        <v>17.75</v>
      </c>
      <c r="J34" s="39">
        <v>2</v>
      </c>
      <c r="K34" s="39">
        <v>11</v>
      </c>
      <c r="L34" s="41">
        <v>181665</v>
      </c>
      <c r="M34" s="41">
        <v>35562</v>
      </c>
      <c r="N34" s="37">
        <v>44568</v>
      </c>
      <c r="O34" s="36" t="s">
        <v>37</v>
      </c>
      <c r="P34" s="33"/>
      <c r="Q34" s="54"/>
      <c r="R34" s="54"/>
      <c r="S34" s="72"/>
      <c r="T34" s="54"/>
      <c r="V34" s="55"/>
      <c r="W34" s="55"/>
      <c r="X34" s="55"/>
      <c r="Y34" s="56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169002.4</v>
      </c>
      <c r="E35" s="34">
        <v>228442.95</v>
      </c>
      <c r="F35" s="53">
        <f t="shared" si="2"/>
        <v>-0.26019866229183264</v>
      </c>
      <c r="G35" s="34">
        <f>SUM(G23:G34)</f>
        <v>28066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9" ht="25.35" customHeight="1">
      <c r="A37" s="35">
        <v>21</v>
      </c>
      <c r="B37" s="61">
        <v>18</v>
      </c>
      <c r="C37" s="28" t="s">
        <v>79</v>
      </c>
      <c r="D37" s="41">
        <v>295.64999999999998</v>
      </c>
      <c r="E37" s="39">
        <v>616.5</v>
      </c>
      <c r="F37" s="45">
        <f>(D37-E37)/E37</f>
        <v>-0.5204379562043796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6</v>
      </c>
      <c r="L37" s="41">
        <v>111523</v>
      </c>
      <c r="M37" s="41">
        <v>15651</v>
      </c>
      <c r="N37" s="37">
        <v>44603</v>
      </c>
      <c r="O37" s="36" t="s">
        <v>43</v>
      </c>
      <c r="P37" s="33"/>
      <c r="Q37" s="54"/>
      <c r="R37" s="54"/>
      <c r="S37" s="72"/>
      <c r="T37" s="54"/>
      <c r="V37" s="55"/>
      <c r="W37" s="55"/>
      <c r="X37" s="55"/>
      <c r="Y37" s="56"/>
      <c r="Z37" s="7"/>
      <c r="AA37" s="56"/>
      <c r="AB37" s="32"/>
      <c r="AC37" s="32"/>
    </row>
    <row r="38" spans="1:29" ht="25.35" customHeight="1">
      <c r="A38" s="35">
        <v>22</v>
      </c>
      <c r="B38" s="61">
        <v>22</v>
      </c>
      <c r="C38" s="28" t="s">
        <v>95</v>
      </c>
      <c r="D38" s="41">
        <v>291.27</v>
      </c>
      <c r="E38" s="39">
        <v>373.55</v>
      </c>
      <c r="F38" s="45">
        <f>(D38-E38)/E38</f>
        <v>-0.22026502476241475</v>
      </c>
      <c r="G38" s="41">
        <v>44</v>
      </c>
      <c r="H38" s="39">
        <v>3</v>
      </c>
      <c r="I38" s="39">
        <f>G38/H38</f>
        <v>14.666666666666666</v>
      </c>
      <c r="J38" s="39">
        <v>1</v>
      </c>
      <c r="K38" s="39">
        <v>5</v>
      </c>
      <c r="L38" s="41">
        <v>15268</v>
      </c>
      <c r="M38" s="41">
        <v>2309</v>
      </c>
      <c r="N38" s="37">
        <v>44610</v>
      </c>
      <c r="O38" s="36" t="s">
        <v>37</v>
      </c>
      <c r="P38" s="33"/>
      <c r="Q38" s="54"/>
      <c r="R38" s="54"/>
      <c r="S38" s="72"/>
      <c r="T38" s="54"/>
      <c r="U38" s="54"/>
      <c r="V38" s="55"/>
      <c r="W38" s="55"/>
      <c r="X38" s="55"/>
      <c r="Y38" s="56"/>
      <c r="Z38" s="7"/>
      <c r="AA38" s="56"/>
      <c r="AB38" s="32"/>
      <c r="AC38" s="32"/>
    </row>
    <row r="39" spans="1:29" ht="25.35" customHeight="1">
      <c r="A39" s="35">
        <v>23</v>
      </c>
      <c r="B39" s="42" t="s">
        <v>36</v>
      </c>
      <c r="C39" s="28" t="s">
        <v>80</v>
      </c>
      <c r="D39" s="41">
        <v>150</v>
      </c>
      <c r="E39" s="39" t="s">
        <v>36</v>
      </c>
      <c r="F39" s="39" t="s">
        <v>36</v>
      </c>
      <c r="G39" s="41">
        <v>23</v>
      </c>
      <c r="H39" s="39" t="s">
        <v>36</v>
      </c>
      <c r="I39" s="39" t="s">
        <v>36</v>
      </c>
      <c r="J39" s="39">
        <v>1</v>
      </c>
      <c r="K39" s="39">
        <v>3</v>
      </c>
      <c r="L39" s="41">
        <v>1004</v>
      </c>
      <c r="M39" s="41">
        <v>152</v>
      </c>
      <c r="N39" s="37">
        <v>44624</v>
      </c>
      <c r="O39" s="36" t="s">
        <v>81</v>
      </c>
      <c r="P39" s="33"/>
      <c r="Q39" s="54"/>
      <c r="R39" s="54"/>
      <c r="S39" s="72"/>
      <c r="T39" s="54"/>
      <c r="V39" s="55"/>
      <c r="W39" s="55"/>
      <c r="X39" s="55"/>
      <c r="Y39" s="56"/>
      <c r="Z39" s="7"/>
      <c r="AA39" s="56"/>
      <c r="AB39" s="32"/>
      <c r="AC39" s="32"/>
    </row>
    <row r="40" spans="1:29" ht="25.35" customHeight="1">
      <c r="A40" s="35">
        <v>24</v>
      </c>
      <c r="B40" s="61">
        <v>15</v>
      </c>
      <c r="C40" s="28" t="s">
        <v>96</v>
      </c>
      <c r="D40" s="41">
        <v>141.80000000000001</v>
      </c>
      <c r="E40" s="39">
        <v>1595.64</v>
      </c>
      <c r="F40" s="45">
        <f>(D40-E40)/E40</f>
        <v>-0.91113283698077263</v>
      </c>
      <c r="G40" s="41">
        <v>30</v>
      </c>
      <c r="H40" s="39">
        <v>3</v>
      </c>
      <c r="I40" s="39">
        <f>G40/H40</f>
        <v>10</v>
      </c>
      <c r="J40" s="39">
        <v>2</v>
      </c>
      <c r="K40" s="39">
        <v>6</v>
      </c>
      <c r="L40" s="41">
        <v>97917.86</v>
      </c>
      <c r="M40" s="41">
        <v>20081</v>
      </c>
      <c r="N40" s="37">
        <v>44603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56"/>
      <c r="Z40" s="7"/>
      <c r="AA40" s="55"/>
      <c r="AB40" s="32"/>
      <c r="AC40" s="32"/>
    </row>
    <row r="41" spans="1:29" ht="25.35" customHeight="1">
      <c r="A41" s="35">
        <v>25</v>
      </c>
      <c r="B41" s="62" t="s">
        <v>34</v>
      </c>
      <c r="C41" s="28" t="s">
        <v>70</v>
      </c>
      <c r="D41" s="41">
        <v>135</v>
      </c>
      <c r="E41" s="39" t="s">
        <v>36</v>
      </c>
      <c r="F41" s="39" t="s">
        <v>36</v>
      </c>
      <c r="G41" s="41">
        <v>23</v>
      </c>
      <c r="H41" s="39">
        <v>3</v>
      </c>
      <c r="I41" s="39">
        <f>G41/H41</f>
        <v>7.666666666666667</v>
      </c>
      <c r="J41" s="39">
        <v>2</v>
      </c>
      <c r="K41" s="39">
        <v>1</v>
      </c>
      <c r="L41" s="41">
        <v>135</v>
      </c>
      <c r="M41" s="41">
        <v>23</v>
      </c>
      <c r="N41" s="37">
        <v>44638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7"/>
      <c r="Y41" s="56"/>
      <c r="Z41" s="56"/>
      <c r="AA41" s="32"/>
      <c r="AB41" s="32"/>
    </row>
    <row r="42" spans="1:29" ht="25.35" customHeight="1">
      <c r="A42" s="35">
        <v>26</v>
      </c>
      <c r="B42" s="62">
        <v>27</v>
      </c>
      <c r="C42" s="28" t="s">
        <v>66</v>
      </c>
      <c r="D42" s="41">
        <v>117</v>
      </c>
      <c r="E42" s="39">
        <v>140</v>
      </c>
      <c r="F42" s="45">
        <f>(D42-E42)/E42</f>
        <v>-0.16428571428571428</v>
      </c>
      <c r="G42" s="41">
        <v>19</v>
      </c>
      <c r="H42" s="39" t="s">
        <v>36</v>
      </c>
      <c r="I42" s="39" t="s">
        <v>36</v>
      </c>
      <c r="J42" s="39">
        <v>2</v>
      </c>
      <c r="K42" s="39">
        <v>6</v>
      </c>
      <c r="L42" s="41" t="s">
        <v>97</v>
      </c>
      <c r="M42" s="41">
        <v>2537</v>
      </c>
      <c r="N42" s="37">
        <v>44603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9" t="s">
        <v>36</v>
      </c>
      <c r="C43" s="28" t="s">
        <v>98</v>
      </c>
      <c r="D43" s="41">
        <v>87</v>
      </c>
      <c r="E43" s="39" t="s">
        <v>36</v>
      </c>
      <c r="F43" s="39" t="s">
        <v>36</v>
      </c>
      <c r="G43" s="41">
        <v>14</v>
      </c>
      <c r="H43" s="39">
        <v>1</v>
      </c>
      <c r="I43" s="39">
        <f>G43/H43</f>
        <v>14</v>
      </c>
      <c r="J43" s="39">
        <v>1</v>
      </c>
      <c r="K43" s="39" t="s">
        <v>36</v>
      </c>
      <c r="L43" s="41">
        <v>67236</v>
      </c>
      <c r="M43" s="41">
        <v>10331</v>
      </c>
      <c r="N43" s="37">
        <v>44582</v>
      </c>
      <c r="O43" s="36" t="s">
        <v>41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63">
        <v>30</v>
      </c>
      <c r="C44" s="28" t="s">
        <v>99</v>
      </c>
      <c r="D44" s="41">
        <v>35</v>
      </c>
      <c r="E44" s="39">
        <v>28</v>
      </c>
      <c r="F44" s="45">
        <f>(D44-E44)/E44</f>
        <v>0.25</v>
      </c>
      <c r="G44" s="41">
        <v>5</v>
      </c>
      <c r="H44" s="39">
        <v>1</v>
      </c>
      <c r="I44" s="39">
        <f>G44/H44</f>
        <v>5</v>
      </c>
      <c r="J44" s="39">
        <v>1</v>
      </c>
      <c r="K44" s="39" t="s">
        <v>36</v>
      </c>
      <c r="L44" s="41">
        <v>35913</v>
      </c>
      <c r="M44" s="41">
        <v>6916</v>
      </c>
      <c r="N44" s="37">
        <v>44589</v>
      </c>
      <c r="O44" s="36" t="s">
        <v>50</v>
      </c>
      <c r="P44" s="33"/>
      <c r="Q44" s="54"/>
      <c r="R44" s="54"/>
      <c r="S44" s="54"/>
      <c r="T44" s="54"/>
      <c r="W44" s="55"/>
      <c r="X44" s="55"/>
      <c r="Y44" s="56"/>
      <c r="Z44" s="7"/>
      <c r="AA44" s="56"/>
      <c r="AB44" s="32"/>
      <c r="AC44" s="32"/>
    </row>
    <row r="45" spans="1:29" ht="25.35" customHeight="1">
      <c r="A45" s="35">
        <v>29</v>
      </c>
      <c r="B45" s="62">
        <v>21</v>
      </c>
      <c r="C45" s="28" t="s">
        <v>82</v>
      </c>
      <c r="D45" s="41">
        <v>23</v>
      </c>
      <c r="E45" s="39">
        <v>417.2</v>
      </c>
      <c r="F45" s="45">
        <f>(D45-E45)/E45</f>
        <v>-0.94487056567593475</v>
      </c>
      <c r="G45" s="41">
        <v>5</v>
      </c>
      <c r="H45" s="39">
        <v>2</v>
      </c>
      <c r="I45" s="39">
        <f>G45/H45</f>
        <v>2.5</v>
      </c>
      <c r="J45" s="39">
        <v>1</v>
      </c>
      <c r="K45" s="39">
        <v>4</v>
      </c>
      <c r="L45" s="41">
        <v>9523</v>
      </c>
      <c r="M45" s="41">
        <v>1455</v>
      </c>
      <c r="N45" s="37">
        <v>44617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5"/>
      <c r="Y45" s="56"/>
      <c r="AA45" s="56"/>
    </row>
    <row r="46" spans="1:29" ht="25.35" customHeight="1">
      <c r="A46" s="35">
        <v>30</v>
      </c>
      <c r="B46" s="63">
        <v>31</v>
      </c>
      <c r="C46" s="28" t="s">
        <v>100</v>
      </c>
      <c r="D46" s="41">
        <v>20.9</v>
      </c>
      <c r="E46" s="39">
        <v>26</v>
      </c>
      <c r="F46" s="45">
        <f>(D46-E46)/E46</f>
        <v>-0.19615384615384621</v>
      </c>
      <c r="G46" s="41">
        <v>5</v>
      </c>
      <c r="H46" s="39">
        <v>1</v>
      </c>
      <c r="I46" s="39">
        <f>G46/H46</f>
        <v>5</v>
      </c>
      <c r="J46" s="39">
        <v>1</v>
      </c>
      <c r="K46" s="39" t="s">
        <v>36</v>
      </c>
      <c r="L46" s="41">
        <v>11091.76</v>
      </c>
      <c r="M46" s="41">
        <v>1686</v>
      </c>
      <c r="N46" s="37">
        <v>44533</v>
      </c>
      <c r="O46" s="36" t="s">
        <v>68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9" ht="25.35" customHeight="1">
      <c r="A47" s="14"/>
      <c r="B47" s="14"/>
      <c r="C47" s="27" t="s">
        <v>101</v>
      </c>
      <c r="D47" s="34">
        <f>SUM(D35:D46)</f>
        <v>170299.01999999996</v>
      </c>
      <c r="E47" s="34">
        <v>230549.47000000003</v>
      </c>
      <c r="F47" s="53">
        <f>(D47-E47)/E47</f>
        <v>-0.26133415097419249</v>
      </c>
      <c r="G47" s="34">
        <f t="shared" ref="G47" si="4">SUM(G35:G46)</f>
        <v>28282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sheetPr codeName="Sheet45"/>
  <dimension ref="A1:AC72"/>
  <sheetViews>
    <sheetView topLeftCell="A28" zoomScale="60" zoomScaleNormal="60" workbookViewId="0">
      <selection activeCell="A44" sqref="A44:XFD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17.33203125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4.88671875" style="1" customWidth="1"/>
    <col min="25" max="25" width="13.6640625" style="1" customWidth="1"/>
    <col min="26" max="26" width="13.109375" style="1" customWidth="1"/>
    <col min="27" max="27" width="12.5546875" style="1" bestFit="1" customWidth="1"/>
    <col min="28" max="28" width="11" style="1" customWidth="1"/>
    <col min="29" max="16384" width="8.88671875" style="1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87</v>
      </c>
      <c r="E6" s="4" t="s">
        <v>104</v>
      </c>
      <c r="F6" s="156"/>
      <c r="G6" s="4" t="s">
        <v>87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Y9" s="32"/>
      <c r="AB9" s="32"/>
    </row>
    <row r="10" spans="1:29">
      <c r="A10" s="159"/>
      <c r="B10" s="159"/>
      <c r="C10" s="156"/>
      <c r="D10" s="75" t="s">
        <v>88</v>
      </c>
      <c r="E10" s="75" t="s">
        <v>105</v>
      </c>
      <c r="F10" s="156"/>
      <c r="G10" s="75" t="s">
        <v>88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72075.320000000007</v>
      </c>
      <c r="E13" s="39">
        <v>86973.25</v>
      </c>
      <c r="F13" s="45">
        <f>(D13-E13)/E13</f>
        <v>-0.1712932424624812</v>
      </c>
      <c r="G13" s="41">
        <v>9726</v>
      </c>
      <c r="H13" s="39">
        <v>131</v>
      </c>
      <c r="I13" s="39">
        <f>G13/H13</f>
        <v>74.244274809160302</v>
      </c>
      <c r="J13" s="39">
        <v>17</v>
      </c>
      <c r="K13" s="39">
        <v>2</v>
      </c>
      <c r="L13" s="41">
        <v>211973</v>
      </c>
      <c r="M13" s="41">
        <v>29757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40</v>
      </c>
      <c r="D14" s="41">
        <v>64317.81</v>
      </c>
      <c r="E14" s="39" t="s">
        <v>36</v>
      </c>
      <c r="F14" s="39" t="s">
        <v>36</v>
      </c>
      <c r="G14" s="41">
        <v>12765</v>
      </c>
      <c r="H14" s="39">
        <v>161</v>
      </c>
      <c r="I14" s="39">
        <f>G14/H14</f>
        <v>79.285714285714292</v>
      </c>
      <c r="J14" s="39">
        <v>21</v>
      </c>
      <c r="K14" s="39">
        <v>1</v>
      </c>
      <c r="L14" s="41">
        <v>65649</v>
      </c>
      <c r="M14" s="41">
        <v>13044</v>
      </c>
      <c r="N14" s="37">
        <v>44631</v>
      </c>
      <c r="O14" s="36" t="s">
        <v>41</v>
      </c>
      <c r="P14" s="33"/>
      <c r="Q14" s="54"/>
      <c r="R14" s="54"/>
      <c r="S14" s="72"/>
      <c r="T14" s="54"/>
      <c r="V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46</v>
      </c>
      <c r="D15" s="41">
        <v>21236.75</v>
      </c>
      <c r="E15" s="39">
        <v>21938.81</v>
      </c>
      <c r="F15" s="45">
        <f>(D15-E15)/E15</f>
        <v>-3.2000824110332386E-2</v>
      </c>
      <c r="G15" s="41">
        <v>3216</v>
      </c>
      <c r="H15" s="39">
        <v>71</v>
      </c>
      <c r="I15" s="39">
        <f>G15/H15</f>
        <v>45.29577464788732</v>
      </c>
      <c r="J15" s="39">
        <v>9</v>
      </c>
      <c r="K15" s="39">
        <v>4</v>
      </c>
      <c r="L15" s="41">
        <v>195325.33</v>
      </c>
      <c r="M15" s="41">
        <v>27775</v>
      </c>
      <c r="N15" s="37">
        <v>44610</v>
      </c>
      <c r="O15" s="36" t="s">
        <v>39</v>
      </c>
      <c r="P15" s="33"/>
      <c r="Q15" s="54"/>
      <c r="R15" s="54"/>
      <c r="S15" s="72"/>
      <c r="T15" s="54"/>
      <c r="V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63</v>
      </c>
      <c r="D16" s="41">
        <v>12140.61</v>
      </c>
      <c r="E16" s="39" t="s">
        <v>36</v>
      </c>
      <c r="F16" s="39" t="s">
        <v>36</v>
      </c>
      <c r="G16" s="41">
        <v>1919</v>
      </c>
      <c r="H16" s="39">
        <v>96</v>
      </c>
      <c r="I16" s="39">
        <f>G16/H16</f>
        <v>19.989583333333332</v>
      </c>
      <c r="J16" s="39">
        <v>18</v>
      </c>
      <c r="K16" s="39">
        <v>1</v>
      </c>
      <c r="L16" s="41">
        <v>18258.830000000002</v>
      </c>
      <c r="M16" s="41">
        <v>2758</v>
      </c>
      <c r="N16" s="37">
        <v>44631</v>
      </c>
      <c r="O16" s="36" t="s">
        <v>48</v>
      </c>
      <c r="P16" s="33"/>
      <c r="Q16" s="54"/>
      <c r="R16" s="54"/>
      <c r="S16" s="72"/>
      <c r="T16" s="54"/>
      <c r="V16" s="55"/>
      <c r="W16" s="32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7</v>
      </c>
      <c r="C17" s="28" t="s">
        <v>56</v>
      </c>
      <c r="D17" s="41">
        <v>9931.4500000000007</v>
      </c>
      <c r="E17" s="39">
        <v>6913.63</v>
      </c>
      <c r="F17" s="45">
        <f t="shared" ref="F17:F23" si="0">(D17-E17)/E17</f>
        <v>0.43650296588044207</v>
      </c>
      <c r="G17" s="41">
        <v>1531</v>
      </c>
      <c r="H17" s="39">
        <v>39</v>
      </c>
      <c r="I17" s="39">
        <f>G17/H17</f>
        <v>39.256410256410255</v>
      </c>
      <c r="J17" s="39">
        <v>22</v>
      </c>
      <c r="K17" s="39">
        <v>3</v>
      </c>
      <c r="L17" s="41">
        <v>32885.410000000003</v>
      </c>
      <c r="M17" s="41">
        <v>6010</v>
      </c>
      <c r="N17" s="37">
        <v>44617</v>
      </c>
      <c r="O17" s="36" t="s">
        <v>57</v>
      </c>
      <c r="P17" s="33"/>
      <c r="Q17" s="54"/>
      <c r="R17" s="54"/>
      <c r="S17" s="72"/>
      <c r="T17" s="54"/>
      <c r="V17" s="55"/>
      <c r="W17" s="33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78</v>
      </c>
      <c r="D18" s="41">
        <v>8086</v>
      </c>
      <c r="E18" s="39">
        <v>15079</v>
      </c>
      <c r="F18" s="45">
        <f t="shared" si="0"/>
        <v>-0.46375754360368726</v>
      </c>
      <c r="G18" s="41">
        <v>1475</v>
      </c>
      <c r="H18" s="39" t="s">
        <v>36</v>
      </c>
      <c r="I18" s="39" t="s">
        <v>36</v>
      </c>
      <c r="J18" s="39">
        <v>9</v>
      </c>
      <c r="K18" s="39">
        <v>3</v>
      </c>
      <c r="L18" s="41">
        <v>46856</v>
      </c>
      <c r="M18" s="41">
        <v>9417</v>
      </c>
      <c r="N18" s="37">
        <v>44617</v>
      </c>
      <c r="O18" s="36" t="s">
        <v>65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58</v>
      </c>
      <c r="D19" s="41">
        <v>7371.46</v>
      </c>
      <c r="E19" s="39">
        <v>10275.59</v>
      </c>
      <c r="F19" s="45">
        <f>(D19-E19)/E19</f>
        <v>-0.28262416075378638</v>
      </c>
      <c r="G19" s="41">
        <v>1151</v>
      </c>
      <c r="H19" s="39">
        <v>42</v>
      </c>
      <c r="I19" s="39">
        <f>G19/H19</f>
        <v>27.404761904761905</v>
      </c>
      <c r="J19" s="39">
        <v>12</v>
      </c>
      <c r="K19" s="39">
        <v>4</v>
      </c>
      <c r="L19" s="41">
        <v>122566.27</v>
      </c>
      <c r="M19" s="41">
        <v>20322</v>
      </c>
      <c r="N19" s="37">
        <v>44610</v>
      </c>
      <c r="O19" s="36" t="s">
        <v>59</v>
      </c>
      <c r="P19" s="33"/>
      <c r="Q19" s="54"/>
      <c r="R19" s="54"/>
      <c r="S19" s="54"/>
      <c r="T19" s="54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90</v>
      </c>
      <c r="D20" s="41">
        <v>7025.53</v>
      </c>
      <c r="E20" s="39">
        <v>11809.8</v>
      </c>
      <c r="F20" s="45">
        <f t="shared" si="0"/>
        <v>-0.40511016274619382</v>
      </c>
      <c r="G20" s="41">
        <v>1358</v>
      </c>
      <c r="H20" s="39">
        <v>61</v>
      </c>
      <c r="I20" s="39">
        <f>G20/H20</f>
        <v>22.262295081967213</v>
      </c>
      <c r="J20" s="39">
        <v>16</v>
      </c>
      <c r="K20" s="39">
        <v>2</v>
      </c>
      <c r="L20" s="41">
        <v>21308.75</v>
      </c>
      <c r="M20" s="41">
        <v>4307</v>
      </c>
      <c r="N20" s="37">
        <v>44624</v>
      </c>
      <c r="O20" s="36" t="s">
        <v>91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67</v>
      </c>
      <c r="D21" s="41">
        <v>5177.09</v>
      </c>
      <c r="E21" s="39">
        <v>8143.7</v>
      </c>
      <c r="F21" s="45">
        <f t="shared" si="0"/>
        <v>-0.36428281984847177</v>
      </c>
      <c r="G21" s="41">
        <v>1004</v>
      </c>
      <c r="H21" s="39">
        <v>40</v>
      </c>
      <c r="I21" s="39">
        <f>G21/H21</f>
        <v>25.1</v>
      </c>
      <c r="J21" s="39">
        <v>10</v>
      </c>
      <c r="K21" s="39">
        <v>4</v>
      </c>
      <c r="L21" s="41">
        <v>59405.19</v>
      </c>
      <c r="M21" s="41">
        <v>12209</v>
      </c>
      <c r="N21" s="37">
        <v>44610</v>
      </c>
      <c r="O21" s="36" t="s">
        <v>68</v>
      </c>
      <c r="P21" s="73"/>
      <c r="Q21" s="54"/>
      <c r="R21" s="54"/>
      <c r="S21" s="54"/>
      <c r="T21" s="54"/>
      <c r="V21" s="55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89</v>
      </c>
      <c r="D22" s="41">
        <v>3941.46</v>
      </c>
      <c r="E22" s="39">
        <v>5643.24</v>
      </c>
      <c r="F22" s="45">
        <f t="shared" si="0"/>
        <v>-0.30156080549471576</v>
      </c>
      <c r="G22" s="41">
        <v>560</v>
      </c>
      <c r="H22" s="39">
        <v>22</v>
      </c>
      <c r="I22" s="39">
        <f>G22/H22</f>
        <v>25.454545454545453</v>
      </c>
      <c r="J22" s="39">
        <v>7</v>
      </c>
      <c r="K22" s="39">
        <v>3</v>
      </c>
      <c r="L22" s="41">
        <v>24812.71</v>
      </c>
      <c r="M22" s="41">
        <v>3924</v>
      </c>
      <c r="N22" s="37">
        <v>44617</v>
      </c>
      <c r="O22" s="36" t="s">
        <v>45</v>
      </c>
      <c r="P22" s="33"/>
      <c r="Q22" s="54"/>
      <c r="R22" s="54"/>
      <c r="S22" s="72"/>
      <c r="T22" s="54"/>
      <c r="V22" s="55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211303.47999999998</v>
      </c>
      <c r="E23" s="34">
        <v>174887.35</v>
      </c>
      <c r="F23" s="65">
        <f t="shared" si="0"/>
        <v>0.20822620961436017</v>
      </c>
      <c r="G23" s="34">
        <f>SUM(G13:G22)</f>
        <v>34705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12</v>
      </c>
      <c r="C25" s="28" t="s">
        <v>54</v>
      </c>
      <c r="D25" s="41">
        <v>3654.85</v>
      </c>
      <c r="E25" s="39">
        <v>2979.6</v>
      </c>
      <c r="F25" s="45">
        <f>(D25-E25)/E25</f>
        <v>0.2266243791112901</v>
      </c>
      <c r="G25" s="41">
        <v>676</v>
      </c>
      <c r="H25" s="39">
        <v>13</v>
      </c>
      <c r="I25" s="39">
        <f>G25/H25</f>
        <v>52</v>
      </c>
      <c r="J25" s="39">
        <v>5</v>
      </c>
      <c r="K25" s="39">
        <v>16</v>
      </c>
      <c r="L25" s="41">
        <v>216370</v>
      </c>
      <c r="M25" s="41">
        <v>42967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60</v>
      </c>
      <c r="D26" s="41">
        <v>2836.62</v>
      </c>
      <c r="E26" s="39">
        <v>3120.68</v>
      </c>
      <c r="F26" s="45">
        <f>(D26-E26)/E26</f>
        <v>-9.1025033005626962E-2</v>
      </c>
      <c r="G26" s="41">
        <v>412</v>
      </c>
      <c r="H26" s="39">
        <v>17</v>
      </c>
      <c r="I26" s="39">
        <f>G26/H26</f>
        <v>24.235294117647058</v>
      </c>
      <c r="J26" s="39">
        <v>5</v>
      </c>
      <c r="K26" s="39">
        <v>5</v>
      </c>
      <c r="L26" s="41">
        <v>91185</v>
      </c>
      <c r="M26" s="41">
        <v>14202</v>
      </c>
      <c r="N26" s="37">
        <v>44603</v>
      </c>
      <c r="O26" s="36" t="s">
        <v>41</v>
      </c>
      <c r="P26" s="33"/>
      <c r="Q26" s="54"/>
      <c r="R26" s="54"/>
      <c r="S26" s="72"/>
      <c r="T26" s="54"/>
      <c r="V26" s="55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92</v>
      </c>
      <c r="D27" s="41">
        <v>2604.3200000000002</v>
      </c>
      <c r="E27" s="39">
        <v>3752.01</v>
      </c>
      <c r="F27" s="45">
        <f>(D27-E27)/E27</f>
        <v>-0.30588671138936196</v>
      </c>
      <c r="G27" s="41">
        <v>363</v>
      </c>
      <c r="H27" s="39">
        <v>13</v>
      </c>
      <c r="I27" s="39">
        <f>G27/H27</f>
        <v>27.923076923076923</v>
      </c>
      <c r="J27" s="39">
        <v>4</v>
      </c>
      <c r="K27" s="39">
        <v>6</v>
      </c>
      <c r="L27" s="41">
        <v>150613.37</v>
      </c>
      <c r="M27" s="41">
        <v>21019</v>
      </c>
      <c r="N27" s="37">
        <v>44596</v>
      </c>
      <c r="O27" s="36" t="s">
        <v>48</v>
      </c>
      <c r="P27" s="33"/>
      <c r="Q27" s="54"/>
      <c r="R27" s="54"/>
      <c r="S27" s="72"/>
      <c r="T27" s="54"/>
      <c r="V27" s="55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83</v>
      </c>
      <c r="D28" s="41">
        <v>2176.3799999999997</v>
      </c>
      <c r="E28" s="39" t="s">
        <v>36</v>
      </c>
      <c r="F28" s="39" t="s">
        <v>36</v>
      </c>
      <c r="G28" s="41">
        <v>364</v>
      </c>
      <c r="H28" s="39">
        <v>35</v>
      </c>
      <c r="I28" s="39">
        <f>G28/H28</f>
        <v>10.4</v>
      </c>
      <c r="J28" s="39">
        <v>12</v>
      </c>
      <c r="K28" s="39">
        <v>1</v>
      </c>
      <c r="L28" s="41">
        <v>2176.3799999999997</v>
      </c>
      <c r="M28" s="41">
        <v>364</v>
      </c>
      <c r="N28" s="37">
        <v>44631</v>
      </c>
      <c r="O28" s="36" t="s">
        <v>84</v>
      </c>
      <c r="P28" s="33"/>
      <c r="Q28" s="54"/>
      <c r="R28" s="54"/>
      <c r="S28" s="72"/>
      <c r="T28" s="54"/>
      <c r="V28" s="55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35">
        <v>9</v>
      </c>
      <c r="C29" s="28" t="s">
        <v>96</v>
      </c>
      <c r="D29" s="41">
        <v>1595.64</v>
      </c>
      <c r="E29" s="39">
        <v>4358.32</v>
      </c>
      <c r="F29" s="45">
        <f t="shared" ref="F29:F35" si="1">(D29-E29)/E29</f>
        <v>-0.63388645166027269</v>
      </c>
      <c r="G29" s="41">
        <v>309</v>
      </c>
      <c r="H29" s="39">
        <v>16</v>
      </c>
      <c r="I29" s="39">
        <f>G29/H29</f>
        <v>19.3125</v>
      </c>
      <c r="J29" s="39">
        <v>5</v>
      </c>
      <c r="K29" s="39">
        <v>5</v>
      </c>
      <c r="L29" s="41">
        <v>97538.69</v>
      </c>
      <c r="M29" s="41">
        <v>19986</v>
      </c>
      <c r="N29" s="37">
        <v>44603</v>
      </c>
      <c r="O29" s="36" t="s">
        <v>48</v>
      </c>
      <c r="P29" s="33"/>
      <c r="Q29" s="54"/>
      <c r="R29" s="54"/>
      <c r="S29" s="72"/>
      <c r="T29" s="54"/>
      <c r="V29" s="55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35">
        <v>18</v>
      </c>
      <c r="C30" s="28" t="s">
        <v>61</v>
      </c>
      <c r="D30" s="41">
        <v>1463.7500000000002</v>
      </c>
      <c r="E30" s="39">
        <v>873.83</v>
      </c>
      <c r="F30" s="45">
        <f t="shared" si="1"/>
        <v>0.67509698682810171</v>
      </c>
      <c r="G30" s="41">
        <v>227</v>
      </c>
      <c r="H30" s="39" t="s">
        <v>36</v>
      </c>
      <c r="I30" s="39" t="s">
        <v>36</v>
      </c>
      <c r="J30" s="39">
        <v>6</v>
      </c>
      <c r="K30" s="39">
        <v>11</v>
      </c>
      <c r="L30" s="41">
        <v>619562.59</v>
      </c>
      <c r="M30" s="41">
        <v>87289</v>
      </c>
      <c r="N30" s="37">
        <v>44561</v>
      </c>
      <c r="O30" s="36" t="s">
        <v>62</v>
      </c>
      <c r="P30" s="33"/>
      <c r="Q30" s="54"/>
      <c r="R30" s="54"/>
      <c r="S30" s="72"/>
      <c r="T30" s="54"/>
      <c r="U30" s="54"/>
      <c r="V30" s="55"/>
      <c r="W30" s="55"/>
      <c r="X30" s="56"/>
      <c r="Y30" s="55"/>
      <c r="Z30" s="7"/>
      <c r="AA30" s="56"/>
      <c r="AB30" s="32"/>
      <c r="AC30" s="32"/>
    </row>
    <row r="31" spans="1:29" ht="25.35" customHeight="1">
      <c r="A31" s="35">
        <v>17</v>
      </c>
      <c r="B31" s="35">
        <v>14</v>
      </c>
      <c r="C31" s="28" t="s">
        <v>77</v>
      </c>
      <c r="D31" s="41">
        <v>1080.4100000000001</v>
      </c>
      <c r="E31" s="39">
        <v>1532.26</v>
      </c>
      <c r="F31" s="45">
        <f t="shared" si="1"/>
        <v>-0.29489120645321282</v>
      </c>
      <c r="G31" s="41">
        <v>199</v>
      </c>
      <c r="H31" s="39">
        <v>5</v>
      </c>
      <c r="I31" s="39">
        <f>G31/H31</f>
        <v>39.799999999999997</v>
      </c>
      <c r="J31" s="39">
        <v>2</v>
      </c>
      <c r="K31" s="39">
        <v>10</v>
      </c>
      <c r="L31" s="41">
        <v>181168</v>
      </c>
      <c r="M31" s="41">
        <v>35467</v>
      </c>
      <c r="N31" s="37">
        <v>44568</v>
      </c>
      <c r="O31" s="36" t="s">
        <v>37</v>
      </c>
      <c r="P31" s="33"/>
      <c r="Q31" s="54"/>
      <c r="R31" s="54"/>
      <c r="S31" s="72"/>
      <c r="T31" s="54"/>
      <c r="V31" s="55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79</v>
      </c>
      <c r="D32" s="41">
        <v>616.5</v>
      </c>
      <c r="E32" s="39">
        <v>1617.97</v>
      </c>
      <c r="F32" s="45">
        <f t="shared" si="1"/>
        <v>-0.61896697713801863</v>
      </c>
      <c r="G32" s="41">
        <v>90</v>
      </c>
      <c r="H32" s="39">
        <v>4</v>
      </c>
      <c r="I32" s="39">
        <f>G32/H32</f>
        <v>22.5</v>
      </c>
      <c r="J32" s="39">
        <v>2</v>
      </c>
      <c r="K32" s="39">
        <v>5</v>
      </c>
      <c r="L32" s="41">
        <v>111134</v>
      </c>
      <c r="M32" s="41">
        <v>15589</v>
      </c>
      <c r="N32" s="37">
        <v>44603</v>
      </c>
      <c r="O32" s="36" t="s">
        <v>43</v>
      </c>
      <c r="P32" s="33"/>
      <c r="Q32" s="54"/>
      <c r="R32" s="54"/>
      <c r="S32" s="72"/>
      <c r="T32" s="54"/>
      <c r="V32" s="55"/>
      <c r="W32" s="55"/>
      <c r="X32" s="56"/>
      <c r="Y32" s="55"/>
      <c r="Z32" s="7"/>
      <c r="AA32" s="55"/>
      <c r="AB32" s="32"/>
      <c r="AC32" s="32"/>
    </row>
    <row r="33" spans="1:29" ht="25.35" customHeight="1">
      <c r="A33" s="35">
        <v>19</v>
      </c>
      <c r="B33" s="35">
        <v>22</v>
      </c>
      <c r="C33" s="28" t="s">
        <v>106</v>
      </c>
      <c r="D33" s="41">
        <v>570</v>
      </c>
      <c r="E33" s="39">
        <v>311</v>
      </c>
      <c r="F33" s="45">
        <f t="shared" si="1"/>
        <v>0.83279742765273312</v>
      </c>
      <c r="G33" s="41">
        <v>102</v>
      </c>
      <c r="H33" s="39" t="s">
        <v>36</v>
      </c>
      <c r="I33" s="39" t="s">
        <v>36</v>
      </c>
      <c r="J33" s="39">
        <v>4</v>
      </c>
      <c r="K33" s="39">
        <v>9</v>
      </c>
      <c r="L33" s="41">
        <v>51012</v>
      </c>
      <c r="M33" s="41">
        <v>8998</v>
      </c>
      <c r="N33" s="37">
        <v>44575</v>
      </c>
      <c r="O33" s="36" t="s">
        <v>65</v>
      </c>
      <c r="P33" s="33"/>
      <c r="Q33" s="54"/>
      <c r="R33" s="54"/>
      <c r="S33" s="54"/>
      <c r="T33" s="54"/>
      <c r="V33" s="33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59">
        <v>16</v>
      </c>
      <c r="C34" s="28" t="s">
        <v>64</v>
      </c>
      <c r="D34" s="41">
        <v>541</v>
      </c>
      <c r="E34" s="39">
        <v>1139</v>
      </c>
      <c r="F34" s="45">
        <f t="shared" si="1"/>
        <v>-0.52502194907813871</v>
      </c>
      <c r="G34" s="41">
        <v>93</v>
      </c>
      <c r="H34" s="39" t="s">
        <v>36</v>
      </c>
      <c r="I34" s="39" t="s">
        <v>36</v>
      </c>
      <c r="J34" s="39">
        <v>2</v>
      </c>
      <c r="K34" s="39">
        <v>6</v>
      </c>
      <c r="L34" s="41">
        <v>46385</v>
      </c>
      <c r="M34" s="41">
        <v>9366</v>
      </c>
      <c r="N34" s="37">
        <v>44596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228442.95</v>
      </c>
      <c r="E35" s="34">
        <v>189549.69000000003</v>
      </c>
      <c r="F35" s="65">
        <f t="shared" si="1"/>
        <v>0.20518767400780225</v>
      </c>
      <c r="G35" s="34">
        <f>SUM(G23:G34)</f>
        <v>37540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17</v>
      </c>
      <c r="C37" s="28" t="s">
        <v>82</v>
      </c>
      <c r="D37" s="41">
        <v>417.2</v>
      </c>
      <c r="E37" s="39">
        <v>1017.67</v>
      </c>
      <c r="F37" s="45">
        <f>(D37-E37)/E37</f>
        <v>-0.59004392386530025</v>
      </c>
      <c r="G37" s="41">
        <v>58</v>
      </c>
      <c r="H37" s="39">
        <v>4</v>
      </c>
      <c r="I37" s="39">
        <f>G37/H37</f>
        <v>14.5</v>
      </c>
      <c r="J37" s="39">
        <v>3</v>
      </c>
      <c r="K37" s="39">
        <v>3</v>
      </c>
      <c r="L37" s="41">
        <v>9372</v>
      </c>
      <c r="M37" s="41">
        <v>1431</v>
      </c>
      <c r="N37" s="37">
        <v>44617</v>
      </c>
      <c r="O37" s="36" t="s">
        <v>50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9" ht="25.35" customHeight="1">
      <c r="A38" s="35">
        <v>22</v>
      </c>
      <c r="B38" s="59">
        <v>19</v>
      </c>
      <c r="C38" s="28" t="s">
        <v>95</v>
      </c>
      <c r="D38" s="41">
        <v>373.55</v>
      </c>
      <c r="E38" s="39">
        <v>597.63</v>
      </c>
      <c r="F38" s="45">
        <f>(D38-E38)/E38</f>
        <v>-0.37494771012164713</v>
      </c>
      <c r="G38" s="41">
        <v>54</v>
      </c>
      <c r="H38" s="39">
        <v>3</v>
      </c>
      <c r="I38" s="39">
        <f>G38/H38</f>
        <v>18</v>
      </c>
      <c r="J38" s="39">
        <v>1</v>
      </c>
      <c r="K38" s="39">
        <v>4</v>
      </c>
      <c r="L38" s="41">
        <v>14788</v>
      </c>
      <c r="M38" s="41">
        <v>2224</v>
      </c>
      <c r="N38" s="37">
        <v>44610</v>
      </c>
      <c r="O38" s="36" t="s">
        <v>37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32"/>
      <c r="AA38" s="7"/>
      <c r="AB38" s="32"/>
    </row>
    <row r="39" spans="1:29" ht="25.35" customHeight="1">
      <c r="A39" s="35">
        <v>23</v>
      </c>
      <c r="B39" s="59">
        <v>15</v>
      </c>
      <c r="C39" s="28" t="s">
        <v>94</v>
      </c>
      <c r="D39" s="41">
        <v>299.5</v>
      </c>
      <c r="E39" s="39">
        <v>1308.47</v>
      </c>
      <c r="F39" s="45">
        <f>(D39-E39)/E39</f>
        <v>-0.77110671241984918</v>
      </c>
      <c r="G39" s="41">
        <v>67</v>
      </c>
      <c r="H39" s="39">
        <v>3</v>
      </c>
      <c r="I39" s="39">
        <f>G39/H39</f>
        <v>22.333333333333332</v>
      </c>
      <c r="J39" s="39">
        <v>3</v>
      </c>
      <c r="K39" s="39">
        <v>3</v>
      </c>
      <c r="L39" s="41">
        <v>8190</v>
      </c>
      <c r="M39" s="41">
        <v>1419</v>
      </c>
      <c r="N39" s="37">
        <v>44617</v>
      </c>
      <c r="O39" s="36" t="s">
        <v>43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32"/>
      <c r="AA39" s="7"/>
      <c r="AB39" s="32"/>
    </row>
    <row r="40" spans="1:29" ht="25.35" customHeight="1">
      <c r="A40" s="35">
        <v>24</v>
      </c>
      <c r="B40" s="35">
        <v>24</v>
      </c>
      <c r="C40" s="28" t="s">
        <v>107</v>
      </c>
      <c r="D40" s="41">
        <v>247</v>
      </c>
      <c r="E40" s="39">
        <v>240.8</v>
      </c>
      <c r="F40" s="45">
        <f>(D40-E40)/E40</f>
        <v>2.5747508305647791E-2</v>
      </c>
      <c r="G40" s="41">
        <v>34</v>
      </c>
      <c r="H40" s="39" t="s">
        <v>36</v>
      </c>
      <c r="I40" s="39" t="s">
        <v>36</v>
      </c>
      <c r="J40" s="39" t="s">
        <v>36</v>
      </c>
      <c r="K40" s="39">
        <v>2</v>
      </c>
      <c r="L40" s="41">
        <v>861.9</v>
      </c>
      <c r="M40" s="41">
        <v>115</v>
      </c>
      <c r="N40" s="37">
        <v>44624</v>
      </c>
      <c r="O40" s="36" t="s">
        <v>108</v>
      </c>
      <c r="P40" s="33"/>
      <c r="Q40" s="54"/>
      <c r="R40" s="54"/>
      <c r="S40" s="54"/>
      <c r="T40" s="54"/>
      <c r="V40" s="33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109</v>
      </c>
      <c r="D41" s="41">
        <v>242.32</v>
      </c>
      <c r="E41" s="39">
        <v>475.23</v>
      </c>
      <c r="F41" s="45">
        <f>(D41-E41)/E41</f>
        <v>-0.49009953075352991</v>
      </c>
      <c r="G41" s="41">
        <v>34</v>
      </c>
      <c r="H41" s="39">
        <v>1</v>
      </c>
      <c r="I41" s="39">
        <f>G41/H41</f>
        <v>34</v>
      </c>
      <c r="J41" s="39">
        <v>1</v>
      </c>
      <c r="K41" s="39">
        <v>13</v>
      </c>
      <c r="L41" s="41">
        <v>797335.35</v>
      </c>
      <c r="M41" s="41">
        <v>115903</v>
      </c>
      <c r="N41" s="37">
        <v>44547</v>
      </c>
      <c r="O41" s="36" t="s">
        <v>39</v>
      </c>
      <c r="P41" s="33"/>
      <c r="Q41" s="54"/>
      <c r="R41" s="54"/>
      <c r="S41" s="72"/>
      <c r="T41" s="54"/>
      <c r="V41" s="33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42" t="s">
        <v>36</v>
      </c>
      <c r="C42" s="50" t="s">
        <v>110</v>
      </c>
      <c r="D42" s="41">
        <v>196</v>
      </c>
      <c r="E42" s="39" t="s">
        <v>36</v>
      </c>
      <c r="F42" s="39" t="s">
        <v>36</v>
      </c>
      <c r="G42" s="41">
        <v>35</v>
      </c>
      <c r="H42" s="39">
        <v>2</v>
      </c>
      <c r="I42" s="39">
        <f>G42/H42</f>
        <v>17.5</v>
      </c>
      <c r="J42" s="39">
        <v>1</v>
      </c>
      <c r="K42" s="39" t="s">
        <v>36</v>
      </c>
      <c r="L42" s="41">
        <v>24844</v>
      </c>
      <c r="M42" s="41">
        <v>4412</v>
      </c>
      <c r="N42" s="37">
        <v>44323</v>
      </c>
      <c r="O42" s="36" t="s">
        <v>41</v>
      </c>
      <c r="P42" s="33"/>
      <c r="Q42" s="54"/>
      <c r="R42" s="54"/>
      <c r="S42" s="54"/>
      <c r="T42" s="54"/>
      <c r="W42" s="55"/>
      <c r="X42" s="56"/>
      <c r="Y42" s="55"/>
      <c r="Z42" s="7"/>
      <c r="AA42" s="56"/>
      <c r="AB42" s="32"/>
      <c r="AC42" s="32"/>
    </row>
    <row r="43" spans="1:29" ht="25.35" customHeight="1">
      <c r="A43" s="35">
        <v>27</v>
      </c>
      <c r="B43" s="35">
        <v>25</v>
      </c>
      <c r="C43" s="28" t="s">
        <v>66</v>
      </c>
      <c r="D43" s="41">
        <v>140</v>
      </c>
      <c r="E43" s="39">
        <v>183</v>
      </c>
      <c r="F43" s="45">
        <f>(D43-E43)/E43</f>
        <v>-0.23497267759562843</v>
      </c>
      <c r="G43" s="41">
        <v>22</v>
      </c>
      <c r="H43" s="39" t="s">
        <v>36</v>
      </c>
      <c r="I43" s="39" t="s">
        <v>36</v>
      </c>
      <c r="J43" s="39">
        <v>3</v>
      </c>
      <c r="K43" s="39">
        <v>5</v>
      </c>
      <c r="L43" s="41">
        <v>15361</v>
      </c>
      <c r="M43" s="41">
        <v>2506</v>
      </c>
      <c r="N43" s="37">
        <v>44603</v>
      </c>
      <c r="O43" s="36" t="s">
        <v>65</v>
      </c>
      <c r="P43" s="33"/>
      <c r="Q43" s="54"/>
      <c r="R43" s="54"/>
      <c r="S43" s="54"/>
      <c r="T43" s="54"/>
      <c r="W43" s="55"/>
      <c r="X43" s="56"/>
      <c r="Y43" s="55"/>
      <c r="Z43" s="7"/>
      <c r="AA43" s="56"/>
      <c r="AB43" s="32"/>
      <c r="AC43" s="32"/>
    </row>
    <row r="44" spans="1:29" ht="25.35" customHeight="1">
      <c r="A44" s="35">
        <v>28</v>
      </c>
      <c r="B44" s="35">
        <v>23</v>
      </c>
      <c r="C44" s="28" t="s">
        <v>111</v>
      </c>
      <c r="D44" s="41">
        <v>82.95</v>
      </c>
      <c r="E44" s="39">
        <v>263.39999999999998</v>
      </c>
      <c r="F44" s="45">
        <f>(D44-E44)/E44</f>
        <v>-0.68507972665148065</v>
      </c>
      <c r="G44" s="41">
        <v>15</v>
      </c>
      <c r="H44" s="39">
        <v>1</v>
      </c>
      <c r="I44" s="39">
        <f>G44/H44</f>
        <v>15</v>
      </c>
      <c r="J44" s="39">
        <v>1</v>
      </c>
      <c r="K44" s="39">
        <v>12</v>
      </c>
      <c r="L44" s="41">
        <v>317161</v>
      </c>
      <c r="M44" s="41">
        <v>64360</v>
      </c>
      <c r="N44" s="37">
        <v>44554</v>
      </c>
      <c r="O44" s="36" t="s">
        <v>43</v>
      </c>
      <c r="P44" s="33"/>
      <c r="Q44" s="54"/>
      <c r="R44" s="54"/>
      <c r="S44" s="54"/>
      <c r="T44" s="54"/>
      <c r="W44" s="55"/>
      <c r="X44" s="56"/>
      <c r="Y44" s="55"/>
      <c r="Z44" s="7"/>
      <c r="AA44" s="56"/>
      <c r="AB44" s="32"/>
      <c r="AC44" s="32"/>
    </row>
    <row r="45" spans="1:29" ht="25.35" customHeight="1">
      <c r="A45" s="35">
        <v>29</v>
      </c>
      <c r="B45" s="39" t="s">
        <v>36</v>
      </c>
      <c r="C45" s="28" t="s">
        <v>112</v>
      </c>
      <c r="D45" s="41">
        <v>54</v>
      </c>
      <c r="E45" s="39" t="s">
        <v>36</v>
      </c>
      <c r="F45" s="39" t="s">
        <v>36</v>
      </c>
      <c r="G45" s="41">
        <v>10</v>
      </c>
      <c r="H45" s="39">
        <v>1</v>
      </c>
      <c r="I45" s="39">
        <f>G45/H45</f>
        <v>10</v>
      </c>
      <c r="J45" s="39">
        <v>1</v>
      </c>
      <c r="K45" s="39" t="s">
        <v>36</v>
      </c>
      <c r="L45" s="41">
        <v>639218</v>
      </c>
      <c r="M45" s="41">
        <v>92155</v>
      </c>
      <c r="N45" s="37">
        <v>44526</v>
      </c>
      <c r="O45" s="36" t="s">
        <v>43</v>
      </c>
      <c r="P45" s="33"/>
      <c r="Q45" s="54"/>
      <c r="R45" s="54"/>
      <c r="S45" s="54"/>
      <c r="T45" s="54"/>
      <c r="U45" s="54"/>
      <c r="V45" s="55"/>
      <c r="W45" s="55"/>
      <c r="X45" s="32"/>
      <c r="Y45" s="7"/>
      <c r="Z45" s="56"/>
      <c r="AA45" s="56"/>
    </row>
    <row r="46" spans="1:29" ht="25.35" customHeight="1">
      <c r="A46" s="35">
        <v>30</v>
      </c>
      <c r="B46" s="39" t="s">
        <v>36</v>
      </c>
      <c r="C46" s="28" t="s">
        <v>99</v>
      </c>
      <c r="D46" s="41">
        <v>28</v>
      </c>
      <c r="E46" s="39" t="s">
        <v>36</v>
      </c>
      <c r="F46" s="39" t="s">
        <v>36</v>
      </c>
      <c r="G46" s="41">
        <v>4</v>
      </c>
      <c r="H46" s="39">
        <v>1</v>
      </c>
      <c r="I46" s="39">
        <f>G46/H46</f>
        <v>4</v>
      </c>
      <c r="J46" s="39">
        <v>1</v>
      </c>
      <c r="K46" s="39" t="s">
        <v>36</v>
      </c>
      <c r="L46" s="41">
        <v>35878</v>
      </c>
      <c r="M46" s="41">
        <v>6911</v>
      </c>
      <c r="N46" s="37">
        <v>44589</v>
      </c>
      <c r="O46" s="36" t="s">
        <v>50</v>
      </c>
      <c r="P46" s="33"/>
      <c r="Q46" s="54"/>
      <c r="R46" s="54"/>
      <c r="S46" s="54"/>
      <c r="T46" s="54"/>
      <c r="U46" s="55"/>
      <c r="V46" s="55"/>
      <c r="W46" s="32"/>
      <c r="X46" s="56"/>
      <c r="Y46" s="55"/>
      <c r="AA46" s="56"/>
    </row>
    <row r="47" spans="1:29" ht="25.35" customHeight="1">
      <c r="A47" s="14"/>
      <c r="B47" s="14"/>
      <c r="C47" s="27" t="s">
        <v>69</v>
      </c>
      <c r="D47" s="34">
        <f>SUM(D35:D46)</f>
        <v>230523.47000000003</v>
      </c>
      <c r="E47" s="34">
        <v>191247.89</v>
      </c>
      <c r="F47" s="65">
        <f>(D47-E47)/E47</f>
        <v>0.20536477552771962</v>
      </c>
      <c r="G47" s="34">
        <f>SUM(G35:G46)</f>
        <v>37873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42" t="s">
        <v>36</v>
      </c>
      <c r="C49" s="28" t="s">
        <v>100</v>
      </c>
      <c r="D49" s="41">
        <v>26</v>
      </c>
      <c r="E49" s="39" t="s">
        <v>36</v>
      </c>
      <c r="F49" s="39" t="s">
        <v>36</v>
      </c>
      <c r="G49" s="41">
        <v>7</v>
      </c>
      <c r="H49" s="39">
        <v>1</v>
      </c>
      <c r="I49" s="39">
        <f>G49/H49</f>
        <v>7</v>
      </c>
      <c r="J49" s="39">
        <v>1</v>
      </c>
      <c r="K49" s="39" t="s">
        <v>36</v>
      </c>
      <c r="L49" s="41">
        <v>11070.86</v>
      </c>
      <c r="M49" s="41">
        <v>1981</v>
      </c>
      <c r="N49" s="37">
        <v>44533</v>
      </c>
      <c r="O49" s="36" t="s">
        <v>68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Z49" s="7"/>
      <c r="AA49" s="32"/>
      <c r="AB49" s="32"/>
    </row>
    <row r="50" spans="1:28" ht="25.35" customHeight="1">
      <c r="A50" s="14"/>
      <c r="B50" s="14"/>
      <c r="C50" s="27" t="s">
        <v>113</v>
      </c>
      <c r="D50" s="34">
        <f>SUM(D47:D49)</f>
        <v>230549.47000000003</v>
      </c>
      <c r="E50" s="34">
        <v>191247.89</v>
      </c>
      <c r="F50" s="65">
        <f>(D50-E50)/E50</f>
        <v>0.20550072474002204</v>
      </c>
      <c r="G50" s="34">
        <f>SUM(G47:G49)</f>
        <v>37880</v>
      </c>
      <c r="H50" s="34"/>
      <c r="I50" s="16"/>
      <c r="J50" s="15"/>
      <c r="K50" s="17"/>
      <c r="L50" s="18"/>
      <c r="M50" s="22"/>
      <c r="N50" s="19"/>
      <c r="O50" s="46"/>
    </row>
    <row r="51" spans="1:28" ht="23.1" customHeight="1">
      <c r="R51" s="33"/>
    </row>
    <row r="52" spans="1:28" ht="17.25" customHeight="1">
      <c r="R52" s="33"/>
    </row>
    <row r="53" spans="1:28" ht="20.25" customHeight="1"/>
    <row r="64" spans="1:28">
      <c r="R64" s="33"/>
    </row>
    <row r="68" spans="16:16">
      <c r="P68" s="33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sheetPr codeName="Sheet46"/>
  <dimension ref="A1:AC67"/>
  <sheetViews>
    <sheetView topLeftCell="A30" zoomScale="60" zoomScaleNormal="60" workbookViewId="0">
      <selection activeCell="A43" sqref="A43:XFD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17.33203125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4.88671875" style="1" customWidth="1"/>
    <col min="25" max="25" width="13.109375" style="1" customWidth="1"/>
    <col min="26" max="26" width="13.6640625" style="1" customWidth="1"/>
    <col min="27" max="27" width="12.5546875" style="1" bestFit="1" customWidth="1"/>
    <col min="28" max="28" width="11" style="1" customWidth="1"/>
    <col min="29" max="16384" width="8.88671875" style="1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104</v>
      </c>
      <c r="E6" s="4" t="s">
        <v>116</v>
      </c>
      <c r="F6" s="156"/>
      <c r="G6" s="4" t="s">
        <v>104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Z9" s="32"/>
      <c r="AB9" s="32"/>
    </row>
    <row r="10" spans="1:29">
      <c r="A10" s="159"/>
      <c r="B10" s="159"/>
      <c r="C10" s="156"/>
      <c r="D10" s="75" t="s">
        <v>105</v>
      </c>
      <c r="E10" s="75" t="s">
        <v>117</v>
      </c>
      <c r="F10" s="156"/>
      <c r="G10" s="75" t="s">
        <v>105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Z10" s="32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44</v>
      </c>
      <c r="D13" s="41">
        <v>86973.25</v>
      </c>
      <c r="E13" s="39" t="s">
        <v>36</v>
      </c>
      <c r="F13" s="39" t="s">
        <v>36</v>
      </c>
      <c r="G13" s="41">
        <v>11901</v>
      </c>
      <c r="H13" s="39">
        <v>162</v>
      </c>
      <c r="I13" s="39">
        <f>G13/H13</f>
        <v>73.462962962962962</v>
      </c>
      <c r="J13" s="39">
        <v>19</v>
      </c>
      <c r="K13" s="39">
        <v>1</v>
      </c>
      <c r="L13" s="41">
        <v>98345.78</v>
      </c>
      <c r="M13" s="41">
        <v>13575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7"/>
      <c r="Z13" s="32"/>
      <c r="AC13" s="32"/>
    </row>
    <row r="14" spans="1:29" ht="25.35" customHeight="1">
      <c r="A14" s="35">
        <v>2</v>
      </c>
      <c r="B14" s="35">
        <v>1</v>
      </c>
      <c r="C14" s="28" t="s">
        <v>46</v>
      </c>
      <c r="D14" s="41">
        <v>21938.81</v>
      </c>
      <c r="E14" s="39">
        <v>36233.93</v>
      </c>
      <c r="F14" s="45">
        <f>(D14-E14)/E14</f>
        <v>-0.39452303407331191</v>
      </c>
      <c r="G14" s="41">
        <v>3367</v>
      </c>
      <c r="H14" s="39">
        <v>86</v>
      </c>
      <c r="I14" s="39">
        <f>G14/H14</f>
        <v>39.151162790697676</v>
      </c>
      <c r="J14" s="39">
        <v>9</v>
      </c>
      <c r="K14" s="39">
        <v>3</v>
      </c>
      <c r="L14" s="41">
        <v>164826.87</v>
      </c>
      <c r="M14" s="41">
        <v>22877</v>
      </c>
      <c r="N14" s="37">
        <v>44610</v>
      </c>
      <c r="O14" s="36" t="s">
        <v>39</v>
      </c>
      <c r="P14" s="33"/>
      <c r="Q14" s="54"/>
      <c r="R14" s="54"/>
      <c r="S14" s="72"/>
      <c r="T14" s="54"/>
      <c r="V14" s="55"/>
      <c r="X14" s="56"/>
      <c r="Y14" s="7"/>
      <c r="Z14" s="55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78</v>
      </c>
      <c r="D15" s="41">
        <v>15079</v>
      </c>
      <c r="E15" s="39">
        <v>19264</v>
      </c>
      <c r="F15" s="45">
        <f>(D15-E15)/E15</f>
        <v>-0.21724460132890366</v>
      </c>
      <c r="G15" s="41">
        <v>3031</v>
      </c>
      <c r="H15" s="39" t="s">
        <v>36</v>
      </c>
      <c r="I15" s="39" t="s">
        <v>36</v>
      </c>
      <c r="J15" s="39">
        <v>17</v>
      </c>
      <c r="K15" s="39">
        <v>2</v>
      </c>
      <c r="L15" s="41">
        <v>36121</v>
      </c>
      <c r="M15" s="41">
        <v>7334</v>
      </c>
      <c r="N15" s="37">
        <v>44617</v>
      </c>
      <c r="O15" s="36" t="s">
        <v>65</v>
      </c>
      <c r="P15" s="33"/>
      <c r="Q15" s="54"/>
      <c r="R15" s="54"/>
      <c r="S15" s="72"/>
      <c r="T15" s="54"/>
      <c r="V15" s="55"/>
      <c r="W15" s="55"/>
      <c r="X15" s="56"/>
      <c r="Y15" s="7"/>
      <c r="Z15" s="55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90</v>
      </c>
      <c r="D16" s="41">
        <v>11809.8</v>
      </c>
      <c r="E16" s="39" t="s">
        <v>36</v>
      </c>
      <c r="F16" s="39" t="s">
        <v>36</v>
      </c>
      <c r="G16" s="41">
        <v>2360</v>
      </c>
      <c r="H16" s="39">
        <v>84</v>
      </c>
      <c r="I16" s="39">
        <f t="shared" ref="I16:I22" si="0">G16/H16</f>
        <v>28.095238095238095</v>
      </c>
      <c r="J16" s="39">
        <v>17</v>
      </c>
      <c r="K16" s="39">
        <v>1</v>
      </c>
      <c r="L16" s="41">
        <v>11809.8</v>
      </c>
      <c r="M16" s="41">
        <v>2360</v>
      </c>
      <c r="N16" s="37">
        <v>44624</v>
      </c>
      <c r="O16" s="36" t="s">
        <v>91</v>
      </c>
      <c r="P16" s="33"/>
      <c r="Q16" s="54"/>
      <c r="R16" s="54"/>
      <c r="S16" s="72"/>
      <c r="T16" s="54"/>
      <c r="V16" s="55"/>
      <c r="W16" s="55"/>
      <c r="X16" s="56"/>
      <c r="Y16" s="7"/>
      <c r="Z16" s="55"/>
      <c r="AA16" s="56"/>
      <c r="AB16" s="32"/>
      <c r="AC16" s="32"/>
    </row>
    <row r="17" spans="1:29" ht="25.35" customHeight="1">
      <c r="A17" s="35">
        <v>5</v>
      </c>
      <c r="B17" s="35">
        <v>5</v>
      </c>
      <c r="C17" s="28" t="s">
        <v>58</v>
      </c>
      <c r="D17" s="41">
        <v>10275.59</v>
      </c>
      <c r="E17" s="39">
        <v>7188.14</v>
      </c>
      <c r="F17" s="45">
        <f>(D17-E17)/E17</f>
        <v>0.4295200149134546</v>
      </c>
      <c r="G17" s="41">
        <v>1568</v>
      </c>
      <c r="H17" s="39">
        <v>69</v>
      </c>
      <c r="I17" s="39">
        <f>G17/H17</f>
        <v>22.724637681159422</v>
      </c>
      <c r="J17" s="39">
        <v>21</v>
      </c>
      <c r="K17" s="39">
        <v>3</v>
      </c>
      <c r="L17" s="41">
        <v>108386.23</v>
      </c>
      <c r="M17" s="41">
        <v>17990</v>
      </c>
      <c r="N17" s="37">
        <v>44610</v>
      </c>
      <c r="O17" s="36" t="s">
        <v>59</v>
      </c>
      <c r="P17" s="73"/>
      <c r="Q17" s="54"/>
      <c r="R17" s="54"/>
      <c r="S17" s="54"/>
      <c r="T17" s="54"/>
      <c r="V17" s="55"/>
      <c r="W17" s="55"/>
      <c r="X17" s="56"/>
      <c r="Y17" s="7"/>
      <c r="Z17" s="55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67</v>
      </c>
      <c r="D18" s="41">
        <v>8143.7</v>
      </c>
      <c r="E18" s="39">
        <v>12794.37</v>
      </c>
      <c r="F18" s="45">
        <f t="shared" ref="F18:F23" si="1">(D18-E18)/E18</f>
        <v>-0.36349347408274113</v>
      </c>
      <c r="G18" s="41">
        <v>1639</v>
      </c>
      <c r="H18" s="39">
        <v>72</v>
      </c>
      <c r="I18" s="39">
        <f t="shared" si="0"/>
        <v>22.763888888888889</v>
      </c>
      <c r="J18" s="39">
        <v>14</v>
      </c>
      <c r="K18" s="39">
        <v>3</v>
      </c>
      <c r="L18" s="41">
        <v>53073.79</v>
      </c>
      <c r="M18" s="41">
        <v>10946</v>
      </c>
      <c r="N18" s="37">
        <v>44610</v>
      </c>
      <c r="O18" s="36" t="s">
        <v>68</v>
      </c>
      <c r="P18" s="33"/>
      <c r="Q18" s="54"/>
      <c r="R18" s="54"/>
      <c r="S18" s="72"/>
      <c r="T18" s="54"/>
      <c r="V18" s="55"/>
      <c r="W18" s="55"/>
      <c r="X18" s="56"/>
      <c r="Y18" s="7"/>
      <c r="Z18" s="55"/>
      <c r="AA18" s="56"/>
      <c r="AB18" s="32"/>
      <c r="AC18" s="32"/>
    </row>
    <row r="19" spans="1:29" ht="25.35" customHeight="1">
      <c r="A19" s="35">
        <v>7</v>
      </c>
      <c r="B19" s="35">
        <v>23</v>
      </c>
      <c r="C19" s="28" t="s">
        <v>56</v>
      </c>
      <c r="D19" s="41">
        <v>6913.63</v>
      </c>
      <c r="E19" s="39">
        <v>675.33</v>
      </c>
      <c r="F19" s="45">
        <f t="shared" si="1"/>
        <v>9.2374098588838045</v>
      </c>
      <c r="G19" s="41">
        <v>1427</v>
      </c>
      <c r="H19" s="39">
        <v>42</v>
      </c>
      <c r="I19" s="39">
        <f t="shared" si="0"/>
        <v>33.976190476190474</v>
      </c>
      <c r="J19" s="39">
        <v>19</v>
      </c>
      <c r="K19" s="39">
        <v>2</v>
      </c>
      <c r="L19" s="41">
        <v>9790.3799999999992</v>
      </c>
      <c r="M19" s="41">
        <v>1875</v>
      </c>
      <c r="N19" s="37">
        <v>44617</v>
      </c>
      <c r="O19" s="36" t="s">
        <v>57</v>
      </c>
      <c r="P19" s="33"/>
      <c r="Q19" s="54"/>
      <c r="R19" s="54"/>
      <c r="S19" s="72"/>
      <c r="T19" s="54"/>
      <c r="V19" s="55"/>
      <c r="W19" s="55"/>
      <c r="X19" s="56"/>
      <c r="Y19" s="7"/>
      <c r="Z19" s="55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89</v>
      </c>
      <c r="D20" s="41">
        <v>5643.24</v>
      </c>
      <c r="E20" s="39">
        <v>7506.54</v>
      </c>
      <c r="F20" s="45">
        <f t="shared" si="1"/>
        <v>-0.24822354906521515</v>
      </c>
      <c r="G20" s="41">
        <v>859</v>
      </c>
      <c r="H20" s="39">
        <v>35</v>
      </c>
      <c r="I20" s="39">
        <f t="shared" si="0"/>
        <v>24.542857142857144</v>
      </c>
      <c r="J20" s="39">
        <v>9</v>
      </c>
      <c r="K20" s="39">
        <v>2</v>
      </c>
      <c r="L20" s="41">
        <v>17191.900000000001</v>
      </c>
      <c r="M20" s="41">
        <v>2725</v>
      </c>
      <c r="N20" s="37">
        <v>44617</v>
      </c>
      <c r="O20" s="36" t="s">
        <v>45</v>
      </c>
      <c r="P20" s="33"/>
      <c r="Q20" s="54"/>
      <c r="R20" s="54"/>
      <c r="S20" s="72"/>
      <c r="T20" s="54"/>
      <c r="V20" s="55"/>
      <c r="W20" s="55"/>
      <c r="X20" s="56"/>
      <c r="Y20" s="7"/>
      <c r="Z20" s="55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96</v>
      </c>
      <c r="D21" s="41">
        <v>4358.32</v>
      </c>
      <c r="E21" s="39">
        <v>6329.22</v>
      </c>
      <c r="F21" s="45">
        <f t="shared" si="1"/>
        <v>-0.31139698098659874</v>
      </c>
      <c r="G21" s="41">
        <v>852</v>
      </c>
      <c r="H21" s="39">
        <v>37</v>
      </c>
      <c r="I21" s="39">
        <f t="shared" si="0"/>
        <v>23.027027027027028</v>
      </c>
      <c r="J21" s="39">
        <v>9</v>
      </c>
      <c r="K21" s="39">
        <v>4</v>
      </c>
      <c r="L21" s="41">
        <v>95517.18</v>
      </c>
      <c r="M21" s="41">
        <v>19576</v>
      </c>
      <c r="N21" s="37">
        <v>44603</v>
      </c>
      <c r="O21" s="36" t="s">
        <v>48</v>
      </c>
      <c r="P21" s="33"/>
      <c r="Q21" s="54"/>
      <c r="R21" s="54"/>
      <c r="S21" s="72"/>
      <c r="T21" s="54"/>
      <c r="V21" s="55"/>
      <c r="W21" s="55"/>
      <c r="X21" s="56"/>
      <c r="Y21" s="7"/>
      <c r="Z21" s="55"/>
      <c r="AA21" s="56"/>
      <c r="AB21" s="32"/>
      <c r="AC21" s="32"/>
    </row>
    <row r="22" spans="1:29" ht="25.35" customHeight="1">
      <c r="A22" s="35">
        <v>10</v>
      </c>
      <c r="B22" s="35">
        <v>9</v>
      </c>
      <c r="C22" s="28" t="s">
        <v>92</v>
      </c>
      <c r="D22" s="41">
        <v>3752.01</v>
      </c>
      <c r="E22" s="39">
        <v>4604.41</v>
      </c>
      <c r="F22" s="45">
        <f t="shared" si="1"/>
        <v>-0.18512686750311108</v>
      </c>
      <c r="G22" s="41">
        <v>538</v>
      </c>
      <c r="H22" s="39">
        <v>21</v>
      </c>
      <c r="I22" s="39">
        <f t="shared" si="0"/>
        <v>25.61904761904762</v>
      </c>
      <c r="J22" s="39">
        <v>6</v>
      </c>
      <c r="K22" s="39">
        <v>5</v>
      </c>
      <c r="L22" s="41">
        <v>145634.64000000001</v>
      </c>
      <c r="M22" s="41">
        <v>20287</v>
      </c>
      <c r="N22" s="37">
        <v>44596</v>
      </c>
      <c r="O22" s="36" t="s">
        <v>48</v>
      </c>
      <c r="P22" s="33"/>
      <c r="Q22" s="54"/>
      <c r="R22" s="54"/>
      <c r="S22" s="72"/>
      <c r="T22" s="54"/>
      <c r="V22" s="55"/>
      <c r="W22" s="55"/>
      <c r="X22" s="56"/>
      <c r="Y22" s="7"/>
      <c r="Z22" s="55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174887.35</v>
      </c>
      <c r="E23" s="34">
        <v>109288.2</v>
      </c>
      <c r="F23" s="65">
        <f t="shared" si="1"/>
        <v>0.60024000761289886</v>
      </c>
      <c r="G23" s="34">
        <f>SUM(G13:G22)</f>
        <v>27542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7</v>
      </c>
      <c r="C25" s="28" t="s">
        <v>60</v>
      </c>
      <c r="D25" s="41">
        <v>3120.68</v>
      </c>
      <c r="E25" s="39">
        <v>5574.79</v>
      </c>
      <c r="F25" s="45">
        <f>(D25-E25)/E25</f>
        <v>-0.44021568525451188</v>
      </c>
      <c r="G25" s="41">
        <v>451</v>
      </c>
      <c r="H25" s="39">
        <v>18</v>
      </c>
      <c r="I25" s="39">
        <f>G25/H25</f>
        <v>25.055555555555557</v>
      </c>
      <c r="J25" s="39">
        <v>5</v>
      </c>
      <c r="K25" s="39">
        <v>4</v>
      </c>
      <c r="L25" s="41">
        <v>86660</v>
      </c>
      <c r="M25" s="41">
        <v>13465</v>
      </c>
      <c r="N25" s="37">
        <v>44603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7"/>
      <c r="Z25" s="55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54</v>
      </c>
      <c r="D26" s="41">
        <v>2979.6</v>
      </c>
      <c r="E26" s="39">
        <v>3485.97</v>
      </c>
      <c r="F26" s="45">
        <f t="shared" ref="F26:F35" si="2">(D26-E26)/E26</f>
        <v>-0.14525942564049601</v>
      </c>
      <c r="G26" s="41">
        <v>551</v>
      </c>
      <c r="H26" s="39">
        <v>15</v>
      </c>
      <c r="I26" s="39">
        <f>G26/H26</f>
        <v>36.733333333333334</v>
      </c>
      <c r="J26" s="39">
        <v>5</v>
      </c>
      <c r="K26" s="39">
        <v>15</v>
      </c>
      <c r="L26" s="41">
        <v>212485</v>
      </c>
      <c r="M26" s="41">
        <v>42240</v>
      </c>
      <c r="N26" s="37">
        <v>44526</v>
      </c>
      <c r="O26" s="36" t="s">
        <v>41</v>
      </c>
      <c r="P26" s="33"/>
      <c r="Q26" s="54"/>
      <c r="R26" s="54"/>
      <c r="S26" s="72"/>
      <c r="T26" s="54"/>
      <c r="U26" s="54"/>
      <c r="V26" s="55"/>
      <c r="W26" s="55"/>
      <c r="X26" s="56"/>
      <c r="Y26" s="7"/>
      <c r="Z26" s="55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79</v>
      </c>
      <c r="D27" s="41">
        <v>1617.97</v>
      </c>
      <c r="E27" s="39">
        <v>4396.6400000000003</v>
      </c>
      <c r="F27" s="45">
        <f t="shared" si="2"/>
        <v>-0.63199852614723973</v>
      </c>
      <c r="G27" s="41">
        <v>231</v>
      </c>
      <c r="H27" s="39">
        <v>9</v>
      </c>
      <c r="I27" s="39">
        <f>G27/H27</f>
        <v>25.666666666666668</v>
      </c>
      <c r="J27" s="39">
        <v>3</v>
      </c>
      <c r="K27" s="39">
        <v>4</v>
      </c>
      <c r="L27" s="41">
        <v>109397</v>
      </c>
      <c r="M27" s="41">
        <v>15334</v>
      </c>
      <c r="N27" s="37">
        <v>44603</v>
      </c>
      <c r="O27" s="36" t="s">
        <v>43</v>
      </c>
      <c r="P27" s="33"/>
      <c r="Q27" s="54"/>
      <c r="R27" s="54"/>
      <c r="S27" s="72"/>
      <c r="T27" s="54"/>
      <c r="V27" s="55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17</v>
      </c>
      <c r="C28" s="28" t="s">
        <v>77</v>
      </c>
      <c r="D28" s="41">
        <v>1532.26</v>
      </c>
      <c r="E28" s="39">
        <v>1737.99</v>
      </c>
      <c r="F28" s="45">
        <f t="shared" si="2"/>
        <v>-0.11837237268338714</v>
      </c>
      <c r="G28" s="41">
        <v>292</v>
      </c>
      <c r="H28" s="39">
        <v>8</v>
      </c>
      <c r="I28" s="39">
        <f>G28/H28</f>
        <v>36.5</v>
      </c>
      <c r="J28" s="39">
        <v>3</v>
      </c>
      <c r="K28" s="39">
        <v>9</v>
      </c>
      <c r="L28" s="41">
        <v>179845</v>
      </c>
      <c r="M28" s="41">
        <v>35216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6"/>
      <c r="Y28" s="7"/>
      <c r="Z28" s="55"/>
      <c r="AA28" s="55"/>
      <c r="AB28" s="32"/>
      <c r="AC28" s="32"/>
    </row>
    <row r="29" spans="1:29" ht="25.35" customHeight="1">
      <c r="A29" s="35">
        <v>15</v>
      </c>
      <c r="B29" s="35">
        <v>12</v>
      </c>
      <c r="C29" s="28" t="s">
        <v>94</v>
      </c>
      <c r="D29" s="41">
        <v>1308.47</v>
      </c>
      <c r="E29" s="39">
        <v>3380</v>
      </c>
      <c r="F29" s="45">
        <f t="shared" si="2"/>
        <v>-0.61287869822485197</v>
      </c>
      <c r="G29" s="41">
        <v>204</v>
      </c>
      <c r="H29" s="39">
        <v>15</v>
      </c>
      <c r="I29" s="39">
        <f>G29/H29</f>
        <v>13.6</v>
      </c>
      <c r="J29" s="39">
        <v>7</v>
      </c>
      <c r="K29" s="39">
        <v>2</v>
      </c>
      <c r="L29" s="41">
        <v>6605</v>
      </c>
      <c r="M29" s="41">
        <v>1144</v>
      </c>
      <c r="N29" s="37">
        <v>44617</v>
      </c>
      <c r="O29" s="36" t="s">
        <v>43</v>
      </c>
      <c r="P29" s="33"/>
      <c r="Q29" s="54"/>
      <c r="R29" s="54"/>
      <c r="S29" s="54"/>
      <c r="T29" s="54"/>
      <c r="V29" s="33"/>
      <c r="W29" s="55"/>
      <c r="X29" s="56"/>
      <c r="Y29" s="7"/>
      <c r="Z29" s="55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64</v>
      </c>
      <c r="D30" s="41">
        <v>1139</v>
      </c>
      <c r="E30" s="39">
        <v>2051</v>
      </c>
      <c r="F30" s="45">
        <f t="shared" si="2"/>
        <v>-0.4446611409068747</v>
      </c>
      <c r="G30" s="41">
        <v>206</v>
      </c>
      <c r="H30" s="39" t="s">
        <v>36</v>
      </c>
      <c r="I30" s="39" t="s">
        <v>36</v>
      </c>
      <c r="J30" s="39">
        <v>4</v>
      </c>
      <c r="K30" s="39">
        <v>5</v>
      </c>
      <c r="L30" s="41">
        <v>45487</v>
      </c>
      <c r="M30" s="41">
        <v>9183</v>
      </c>
      <c r="N30" s="37">
        <v>44596</v>
      </c>
      <c r="O30" s="36" t="s">
        <v>65</v>
      </c>
      <c r="P30" s="33"/>
      <c r="Q30" s="54"/>
      <c r="R30" s="54"/>
      <c r="S30" s="54"/>
      <c r="T30" s="54"/>
      <c r="V30" s="33"/>
      <c r="W30" s="55"/>
      <c r="X30" s="56"/>
      <c r="Y30" s="7"/>
      <c r="Z30" s="55"/>
      <c r="AA30" s="56"/>
      <c r="AB30" s="32"/>
      <c r="AC30" s="32"/>
    </row>
    <row r="31" spans="1:29" ht="25.35" customHeight="1">
      <c r="A31" s="35">
        <v>17</v>
      </c>
      <c r="B31" s="35">
        <v>8</v>
      </c>
      <c r="C31" s="28" t="s">
        <v>82</v>
      </c>
      <c r="D31" s="41">
        <v>1017.67</v>
      </c>
      <c r="E31" s="39">
        <v>5396.16</v>
      </c>
      <c r="F31" s="45">
        <f t="shared" si="2"/>
        <v>-0.81140848306944191</v>
      </c>
      <c r="G31" s="41">
        <v>149</v>
      </c>
      <c r="H31" s="39">
        <v>16</v>
      </c>
      <c r="I31" s="39">
        <f>G31/H31</f>
        <v>9.3125</v>
      </c>
      <c r="J31" s="39">
        <v>6</v>
      </c>
      <c r="K31" s="39">
        <v>2</v>
      </c>
      <c r="L31" s="41">
        <v>7967</v>
      </c>
      <c r="M31" s="41">
        <v>1223</v>
      </c>
      <c r="N31" s="37">
        <v>44617</v>
      </c>
      <c r="O31" s="36" t="s">
        <v>50</v>
      </c>
      <c r="P31" s="33"/>
      <c r="Q31" s="54"/>
      <c r="R31" s="54"/>
      <c r="S31" s="72"/>
      <c r="T31" s="54"/>
      <c r="V31" s="33"/>
      <c r="W31" s="55"/>
      <c r="X31" s="56"/>
      <c r="Y31" s="7"/>
      <c r="Z31" s="55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61</v>
      </c>
      <c r="D32" s="41">
        <v>873.83</v>
      </c>
      <c r="E32" s="39">
        <v>3028.04</v>
      </c>
      <c r="F32" s="45">
        <f t="shared" si="2"/>
        <v>-0.71142058889578741</v>
      </c>
      <c r="G32" s="41">
        <v>150</v>
      </c>
      <c r="H32" s="39" t="s">
        <v>36</v>
      </c>
      <c r="I32" s="39" t="s">
        <v>36</v>
      </c>
      <c r="J32" s="39">
        <v>3</v>
      </c>
      <c r="K32" s="39">
        <v>10</v>
      </c>
      <c r="L32" s="41">
        <v>617300.54</v>
      </c>
      <c r="M32" s="41">
        <v>86896</v>
      </c>
      <c r="N32" s="37">
        <v>44561</v>
      </c>
      <c r="O32" s="36" t="s">
        <v>62</v>
      </c>
      <c r="P32" s="33"/>
      <c r="Q32" s="54"/>
      <c r="R32" s="54"/>
      <c r="S32" s="54"/>
      <c r="T32" s="54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>
        <v>15</v>
      </c>
      <c r="C33" s="28" t="s">
        <v>95</v>
      </c>
      <c r="D33" s="41">
        <v>597.63</v>
      </c>
      <c r="E33" s="39">
        <v>1928.48</v>
      </c>
      <c r="F33" s="45">
        <f t="shared" si="2"/>
        <v>-0.6901030863685389</v>
      </c>
      <c r="G33" s="41">
        <v>87</v>
      </c>
      <c r="H33" s="39">
        <v>5</v>
      </c>
      <c r="I33" s="39">
        <f>G33/H33</f>
        <v>17.399999999999999</v>
      </c>
      <c r="J33" s="39">
        <v>3</v>
      </c>
      <c r="K33" s="39">
        <v>3</v>
      </c>
      <c r="L33" s="41">
        <v>13480</v>
      </c>
      <c r="M33" s="41">
        <v>2007</v>
      </c>
      <c r="N33" s="37">
        <v>44610</v>
      </c>
      <c r="O33" s="36" t="s">
        <v>37</v>
      </c>
      <c r="P33" s="33"/>
      <c r="Q33" s="54"/>
      <c r="R33" s="54"/>
      <c r="S33" s="54"/>
      <c r="T33" s="54"/>
      <c r="W33" s="55"/>
      <c r="X33" s="56"/>
      <c r="Y33" s="7"/>
      <c r="Z33" s="55"/>
      <c r="AA33" s="56"/>
      <c r="AB33" s="32"/>
      <c r="AC33" s="32"/>
    </row>
    <row r="34" spans="1:29" ht="25.35" customHeight="1">
      <c r="A34" s="35">
        <v>20</v>
      </c>
      <c r="B34" s="35">
        <v>16</v>
      </c>
      <c r="C34" s="28" t="s">
        <v>109</v>
      </c>
      <c r="D34" s="41">
        <v>475.23</v>
      </c>
      <c r="E34" s="39">
        <v>1871.81</v>
      </c>
      <c r="F34" s="45">
        <f t="shared" si="2"/>
        <v>-0.74611205197108676</v>
      </c>
      <c r="G34" s="41">
        <v>81</v>
      </c>
      <c r="H34" s="39">
        <v>4</v>
      </c>
      <c r="I34" s="39">
        <f>G34/H34</f>
        <v>20.25</v>
      </c>
      <c r="J34" s="39">
        <v>2</v>
      </c>
      <c r="K34" s="39">
        <v>12</v>
      </c>
      <c r="L34" s="41">
        <v>796934.78</v>
      </c>
      <c r="M34" s="41">
        <v>115838</v>
      </c>
      <c r="N34" s="37">
        <v>44547</v>
      </c>
      <c r="O34" s="36" t="s">
        <v>39</v>
      </c>
      <c r="P34" s="33"/>
      <c r="Q34" s="54"/>
      <c r="R34" s="54"/>
      <c r="S34" s="54"/>
      <c r="T34" s="54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189549.69000000003</v>
      </c>
      <c r="E35" s="34">
        <v>130669.13999999998</v>
      </c>
      <c r="F35" s="65">
        <f t="shared" si="2"/>
        <v>0.45060792471734379</v>
      </c>
      <c r="G35" s="34">
        <f>SUM(G23:G34)</f>
        <v>29944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22</v>
      </c>
      <c r="C37" s="28" t="s">
        <v>118</v>
      </c>
      <c r="D37" s="41">
        <v>454</v>
      </c>
      <c r="E37" s="39">
        <v>974</v>
      </c>
      <c r="F37" s="45">
        <f>(D37-E37)/E37</f>
        <v>-0.53388090349075978</v>
      </c>
      <c r="G37" s="41">
        <v>79</v>
      </c>
      <c r="H37" s="39">
        <v>4</v>
      </c>
      <c r="I37" s="39">
        <f>G37/H37</f>
        <v>19.75</v>
      </c>
      <c r="J37" s="39">
        <v>2</v>
      </c>
      <c r="K37" s="39">
        <v>6</v>
      </c>
      <c r="L37" s="41">
        <v>25478.78</v>
      </c>
      <c r="M37" s="41">
        <v>4244</v>
      </c>
      <c r="N37" s="37">
        <v>44589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7"/>
      <c r="Y37" s="32"/>
      <c r="Z37" s="56"/>
      <c r="AA37" s="56"/>
      <c r="AB37" s="32"/>
    </row>
    <row r="38" spans="1:29" ht="25.35" customHeight="1">
      <c r="A38" s="35">
        <v>22</v>
      </c>
      <c r="B38" s="59">
        <v>19</v>
      </c>
      <c r="C38" s="28" t="s">
        <v>106</v>
      </c>
      <c r="D38" s="41">
        <v>311</v>
      </c>
      <c r="E38" s="39">
        <v>1318</v>
      </c>
      <c r="F38" s="45">
        <f>(D38-E38)/E38</f>
        <v>-0.76403641881638851</v>
      </c>
      <c r="G38" s="41">
        <v>41</v>
      </c>
      <c r="H38" s="39" t="s">
        <v>36</v>
      </c>
      <c r="I38" s="39" t="s">
        <v>36</v>
      </c>
      <c r="J38" s="39">
        <v>1</v>
      </c>
      <c r="K38" s="39">
        <v>8</v>
      </c>
      <c r="L38" s="41">
        <v>50241</v>
      </c>
      <c r="M38" s="41">
        <v>8863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4"/>
      <c r="V38" s="55"/>
      <c r="W38" s="55"/>
      <c r="X38" s="32"/>
      <c r="Y38" s="56"/>
      <c r="Z38" s="7"/>
      <c r="AA38" s="56"/>
    </row>
    <row r="39" spans="1:29" ht="25.35" customHeight="1">
      <c r="A39" s="35">
        <v>23</v>
      </c>
      <c r="B39" s="59">
        <v>18</v>
      </c>
      <c r="C39" s="28" t="s">
        <v>111</v>
      </c>
      <c r="D39" s="41">
        <v>263.39999999999998</v>
      </c>
      <c r="E39" s="39">
        <v>1509.65</v>
      </c>
      <c r="F39" s="45">
        <f>(D39-E39)/E39</f>
        <v>-0.82552247209618124</v>
      </c>
      <c r="G39" s="41">
        <v>55</v>
      </c>
      <c r="H39" s="39">
        <v>6</v>
      </c>
      <c r="I39" s="39">
        <f>G39/H39</f>
        <v>9.1666666666666661</v>
      </c>
      <c r="J39" s="39">
        <v>2</v>
      </c>
      <c r="K39" s="39">
        <v>11</v>
      </c>
      <c r="L39" s="41">
        <v>317078</v>
      </c>
      <c r="M39" s="41">
        <v>64345</v>
      </c>
      <c r="N39" s="37">
        <v>44554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Z39" s="55"/>
      <c r="AA39" s="56"/>
    </row>
    <row r="40" spans="1:29" ht="25.35" customHeight="1">
      <c r="A40" s="35">
        <v>24</v>
      </c>
      <c r="B40" s="35" t="s">
        <v>34</v>
      </c>
      <c r="C40" s="28" t="s">
        <v>107</v>
      </c>
      <c r="D40" s="41">
        <v>240.8</v>
      </c>
      <c r="E40" s="39" t="s">
        <v>36</v>
      </c>
      <c r="F40" s="39" t="s">
        <v>36</v>
      </c>
      <c r="G40" s="41">
        <v>37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240.8</v>
      </c>
      <c r="M40" s="41">
        <v>37</v>
      </c>
      <c r="N40" s="37">
        <v>44624</v>
      </c>
      <c r="O40" s="36" t="s">
        <v>108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56"/>
      <c r="AA40" s="32"/>
      <c r="AB40" s="32"/>
    </row>
    <row r="41" spans="1:29" ht="25.35" customHeight="1">
      <c r="A41" s="35">
        <v>25</v>
      </c>
      <c r="B41" s="35">
        <v>24</v>
      </c>
      <c r="C41" s="28" t="s">
        <v>66</v>
      </c>
      <c r="D41" s="41">
        <v>183</v>
      </c>
      <c r="E41" s="39">
        <v>591</v>
      </c>
      <c r="F41" s="45">
        <f>(D41-E41)/E41</f>
        <v>-0.69035532994923854</v>
      </c>
      <c r="G41" s="41">
        <v>42</v>
      </c>
      <c r="H41" s="39" t="s">
        <v>36</v>
      </c>
      <c r="I41" s="39" t="s">
        <v>36</v>
      </c>
      <c r="J41" s="39">
        <v>2</v>
      </c>
      <c r="K41" s="39">
        <v>4</v>
      </c>
      <c r="L41" s="41">
        <v>15075</v>
      </c>
      <c r="M41" s="41">
        <v>2459</v>
      </c>
      <c r="N41" s="37">
        <v>44603</v>
      </c>
      <c r="O41" s="36" t="s">
        <v>65</v>
      </c>
      <c r="P41" s="33"/>
      <c r="Q41" s="54"/>
      <c r="R41" s="54"/>
      <c r="S41" s="54"/>
      <c r="T41" s="54"/>
      <c r="W41" s="55"/>
      <c r="X41" s="56"/>
      <c r="Y41" s="7"/>
      <c r="Z41" s="55"/>
      <c r="AA41" s="56"/>
      <c r="AB41" s="32"/>
      <c r="AC41" s="32"/>
    </row>
    <row r="42" spans="1:29" ht="25.35" customHeight="1">
      <c r="A42" s="35">
        <v>26</v>
      </c>
      <c r="B42" s="35">
        <v>20</v>
      </c>
      <c r="C42" s="28" t="s">
        <v>120</v>
      </c>
      <c r="D42" s="41">
        <v>171</v>
      </c>
      <c r="E42" s="39">
        <v>1070</v>
      </c>
      <c r="F42" s="45">
        <f>(D42-E42)/E42</f>
        <v>-0.84018691588785044</v>
      </c>
      <c r="G42" s="41">
        <v>42</v>
      </c>
      <c r="H42" s="39">
        <v>3</v>
      </c>
      <c r="I42" s="39">
        <f>G42/H42</f>
        <v>14</v>
      </c>
      <c r="J42" s="39">
        <v>2</v>
      </c>
      <c r="K42" s="39">
        <v>2</v>
      </c>
      <c r="L42" s="41">
        <v>1677</v>
      </c>
      <c r="M42" s="41">
        <v>323</v>
      </c>
      <c r="N42" s="37">
        <v>44617</v>
      </c>
      <c r="O42" s="36" t="s">
        <v>119</v>
      </c>
      <c r="P42" s="33"/>
      <c r="Q42" s="54"/>
      <c r="R42" s="54"/>
      <c r="S42" s="54"/>
      <c r="T42" s="54"/>
      <c r="W42" s="55"/>
      <c r="X42" s="56"/>
      <c r="Y42" s="7"/>
      <c r="Z42" s="55"/>
      <c r="AA42" s="56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121</v>
      </c>
      <c r="D43" s="41">
        <v>61</v>
      </c>
      <c r="E43" s="39" t="s">
        <v>36</v>
      </c>
      <c r="F43" s="39" t="s">
        <v>36</v>
      </c>
      <c r="G43" s="41">
        <v>9</v>
      </c>
      <c r="H43" s="39">
        <v>1</v>
      </c>
      <c r="I43" s="39">
        <f>G43/H43</f>
        <v>9</v>
      </c>
      <c r="J43" s="39">
        <v>1</v>
      </c>
      <c r="K43" s="39" t="s">
        <v>36</v>
      </c>
      <c r="L43" s="41">
        <v>50160</v>
      </c>
      <c r="M43" s="41">
        <v>8590</v>
      </c>
      <c r="N43" s="37">
        <v>44512</v>
      </c>
      <c r="O43" s="36" t="s">
        <v>50</v>
      </c>
      <c r="P43" s="33"/>
      <c r="Q43" s="54"/>
      <c r="R43" s="54"/>
      <c r="S43" s="54"/>
      <c r="T43" s="54"/>
      <c r="W43" s="56"/>
      <c r="X43" s="56"/>
      <c r="Y43" s="7"/>
      <c r="Z43" s="55"/>
      <c r="AA43" s="56"/>
      <c r="AB43" s="32"/>
      <c r="AC43" s="32"/>
    </row>
    <row r="44" spans="1:29" ht="25.35" customHeight="1">
      <c r="A44" s="35">
        <v>28</v>
      </c>
      <c r="B44" s="42" t="s">
        <v>36</v>
      </c>
      <c r="C44" s="28" t="s">
        <v>122</v>
      </c>
      <c r="D44" s="41">
        <v>14</v>
      </c>
      <c r="E44" s="39" t="s">
        <v>36</v>
      </c>
      <c r="F44" s="39" t="s">
        <v>36</v>
      </c>
      <c r="G44" s="41">
        <v>2</v>
      </c>
      <c r="H44" s="39">
        <v>1</v>
      </c>
      <c r="I44" s="39">
        <f>G44/H44</f>
        <v>2</v>
      </c>
      <c r="J44" s="39">
        <v>1</v>
      </c>
      <c r="K44" s="39" t="s">
        <v>36</v>
      </c>
      <c r="L44" s="41">
        <v>29671.25</v>
      </c>
      <c r="M44" s="41">
        <v>5258</v>
      </c>
      <c r="N44" s="37">
        <v>44519</v>
      </c>
      <c r="O44" s="36" t="s">
        <v>71</v>
      </c>
      <c r="P44" s="33"/>
      <c r="Q44" s="54"/>
      <c r="R44" s="54"/>
      <c r="S44" s="54"/>
      <c r="T44" s="54"/>
      <c r="V44" s="55"/>
      <c r="W44" s="55"/>
      <c r="X44" s="56"/>
      <c r="Y44" s="7"/>
      <c r="Z44" s="55"/>
      <c r="AA44" s="56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191247.89</v>
      </c>
      <c r="E45" s="34">
        <v>135738.21</v>
      </c>
      <c r="F45" s="65">
        <f>(D45-E45)/E45</f>
        <v>0.40894660390762499</v>
      </c>
      <c r="G45" s="34">
        <f>SUM(G35:G44)</f>
        <v>30251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17.25" customHeight="1">
      <c r="R47" s="33"/>
    </row>
    <row r="48" spans="1:29" ht="20.25" customHeight="1"/>
    <row r="59" spans="16:18">
      <c r="R59" s="33"/>
    </row>
    <row r="63" spans="16:18">
      <c r="P63" s="33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sheetPr codeName="Sheet47"/>
  <dimension ref="A1:AC73"/>
  <sheetViews>
    <sheetView topLeftCell="A22" zoomScale="60" zoomScaleNormal="60" workbookViewId="0">
      <selection activeCell="A49" sqref="A49:XFD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17.33203125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4.88671875" style="1" customWidth="1"/>
    <col min="25" max="25" width="13.6640625" style="1" customWidth="1"/>
    <col min="26" max="26" width="13.109375" style="1" customWidth="1"/>
    <col min="27" max="27" width="12.5546875" style="1" bestFit="1" customWidth="1"/>
    <col min="28" max="28" width="11" style="1" customWidth="1"/>
    <col min="29" max="16384" width="8.88671875" style="1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116</v>
      </c>
      <c r="E6" s="4" t="s">
        <v>126</v>
      </c>
      <c r="F6" s="156"/>
      <c r="G6" s="4" t="s">
        <v>116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Y9" s="32"/>
      <c r="AB9" s="32"/>
    </row>
    <row r="10" spans="1:29">
      <c r="A10" s="159"/>
      <c r="B10" s="159"/>
      <c r="C10" s="156"/>
      <c r="D10" s="75" t="s">
        <v>117</v>
      </c>
      <c r="E10" s="75" t="s">
        <v>127</v>
      </c>
      <c r="F10" s="156"/>
      <c r="G10" s="75" t="s">
        <v>117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46</v>
      </c>
      <c r="D13" s="41">
        <v>36233.93</v>
      </c>
      <c r="E13" s="39">
        <v>71158.73</v>
      </c>
      <c r="F13" s="45">
        <f>(D13-E13)/E13</f>
        <v>-0.4908013394842769</v>
      </c>
      <c r="G13" s="41">
        <v>4677</v>
      </c>
      <c r="H13" s="39">
        <v>102</v>
      </c>
      <c r="I13" s="39">
        <f>G13/H13</f>
        <v>45.852941176470587</v>
      </c>
      <c r="J13" s="39">
        <v>11</v>
      </c>
      <c r="K13" s="39">
        <v>2</v>
      </c>
      <c r="L13" s="41">
        <v>133362.29</v>
      </c>
      <c r="M13" s="41">
        <v>18043</v>
      </c>
      <c r="N13" s="37">
        <v>44610</v>
      </c>
      <c r="O13" s="36" t="s">
        <v>39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78</v>
      </c>
      <c r="D14" s="41">
        <v>19264</v>
      </c>
      <c r="E14" s="39" t="s">
        <v>36</v>
      </c>
      <c r="F14" s="39" t="s">
        <v>36</v>
      </c>
      <c r="G14" s="41">
        <v>3885</v>
      </c>
      <c r="H14" s="39" t="s">
        <v>36</v>
      </c>
      <c r="I14" s="39" t="s">
        <v>36</v>
      </c>
      <c r="J14" s="39">
        <v>19</v>
      </c>
      <c r="K14" s="39">
        <v>1</v>
      </c>
      <c r="L14" s="41">
        <v>19264</v>
      </c>
      <c r="M14" s="41">
        <v>3885</v>
      </c>
      <c r="N14" s="37">
        <v>44617</v>
      </c>
      <c r="O14" s="36" t="s">
        <v>65</v>
      </c>
      <c r="P14" s="33"/>
      <c r="Q14" s="54"/>
      <c r="R14" s="54"/>
      <c r="S14" s="72"/>
      <c r="T14" s="54"/>
      <c r="V14" s="55"/>
      <c r="W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67</v>
      </c>
      <c r="D15" s="41">
        <v>12794.37</v>
      </c>
      <c r="E15" s="39">
        <v>25623.98</v>
      </c>
      <c r="F15" s="45">
        <f>(D15-E15)/E15</f>
        <v>-0.50068763712740949</v>
      </c>
      <c r="G15" s="41">
        <v>2474</v>
      </c>
      <c r="H15" s="39">
        <v>86</v>
      </c>
      <c r="I15" s="39">
        <f t="shared" ref="I15:I22" si="0">G15/H15</f>
        <v>28.767441860465116</v>
      </c>
      <c r="J15" s="39">
        <v>18</v>
      </c>
      <c r="K15" s="39">
        <v>2</v>
      </c>
      <c r="L15" s="41">
        <v>43032.2</v>
      </c>
      <c r="M15" s="41">
        <v>8871</v>
      </c>
      <c r="N15" s="37">
        <v>44610</v>
      </c>
      <c r="O15" s="36" t="s">
        <v>68</v>
      </c>
      <c r="P15" s="33"/>
      <c r="Q15" s="54"/>
      <c r="R15" s="54"/>
      <c r="S15" s="72"/>
      <c r="T15" s="54"/>
      <c r="V15" s="55"/>
      <c r="W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89</v>
      </c>
      <c r="D16" s="41">
        <v>7506.54</v>
      </c>
      <c r="E16" s="39" t="s">
        <v>36</v>
      </c>
      <c r="F16" s="39" t="s">
        <v>36</v>
      </c>
      <c r="G16" s="41">
        <v>1141</v>
      </c>
      <c r="H16" s="39">
        <v>62</v>
      </c>
      <c r="I16" s="39">
        <f t="shared" si="0"/>
        <v>18.403225806451612</v>
      </c>
      <c r="J16" s="39">
        <v>11</v>
      </c>
      <c r="K16" s="39">
        <v>1</v>
      </c>
      <c r="L16" s="41">
        <v>8079.14</v>
      </c>
      <c r="M16" s="41">
        <v>1236</v>
      </c>
      <c r="N16" s="37">
        <v>44617</v>
      </c>
      <c r="O16" s="36" t="s">
        <v>45</v>
      </c>
      <c r="P16" s="33"/>
      <c r="Q16" s="54"/>
      <c r="R16" s="54"/>
      <c r="S16" s="72"/>
      <c r="T16" s="54"/>
      <c r="V16" s="55"/>
      <c r="W16" s="55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2</v>
      </c>
      <c r="C17" s="28" t="s">
        <v>58</v>
      </c>
      <c r="D17" s="41">
        <v>7188.14</v>
      </c>
      <c r="E17" s="39">
        <v>39398.07</v>
      </c>
      <c r="F17" s="45">
        <f>(D17-E17)/E17</f>
        <v>-0.81755096125267046</v>
      </c>
      <c r="G17" s="41">
        <v>1300</v>
      </c>
      <c r="H17" s="39">
        <v>51</v>
      </c>
      <c r="I17" s="39">
        <f t="shared" si="0"/>
        <v>25.490196078431371</v>
      </c>
      <c r="J17" s="39">
        <v>21</v>
      </c>
      <c r="K17" s="39">
        <v>2</v>
      </c>
      <c r="L17" s="41">
        <v>77882.009999999995</v>
      </c>
      <c r="M17" s="41">
        <v>13144</v>
      </c>
      <c r="N17" s="37">
        <v>44610</v>
      </c>
      <c r="O17" s="36" t="s">
        <v>59</v>
      </c>
      <c r="P17" s="33"/>
      <c r="Q17" s="54"/>
      <c r="R17" s="54"/>
      <c r="S17" s="72"/>
      <c r="T17" s="54"/>
      <c r="V17" s="55"/>
      <c r="W17" s="55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4</v>
      </c>
      <c r="C18" s="28" t="s">
        <v>96</v>
      </c>
      <c r="D18" s="41">
        <v>6329.22</v>
      </c>
      <c r="E18" s="39">
        <v>22390.37</v>
      </c>
      <c r="F18" s="45">
        <f>(D18-E18)/E18</f>
        <v>-0.71732401027763271</v>
      </c>
      <c r="G18" s="41">
        <v>1251</v>
      </c>
      <c r="H18" s="39">
        <v>62</v>
      </c>
      <c r="I18" s="39">
        <f t="shared" si="0"/>
        <v>20.177419354838708</v>
      </c>
      <c r="J18" s="39">
        <v>11</v>
      </c>
      <c r="K18" s="39">
        <v>3</v>
      </c>
      <c r="L18" s="41">
        <v>90346.85</v>
      </c>
      <c r="M18" s="41">
        <v>18523</v>
      </c>
      <c r="N18" s="37">
        <v>44603</v>
      </c>
      <c r="O18" s="36" t="s">
        <v>48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60</v>
      </c>
      <c r="D19" s="41">
        <v>5574.79</v>
      </c>
      <c r="E19" s="39">
        <v>16129.1</v>
      </c>
      <c r="F19" s="45">
        <f>(D19-E19)/E19</f>
        <v>-0.65436447166921907</v>
      </c>
      <c r="G19" s="41">
        <v>809</v>
      </c>
      <c r="H19" s="39">
        <v>36</v>
      </c>
      <c r="I19" s="39">
        <f t="shared" si="0"/>
        <v>22.472222222222221</v>
      </c>
      <c r="J19" s="39">
        <v>9</v>
      </c>
      <c r="K19" s="39">
        <v>3</v>
      </c>
      <c r="L19" s="41">
        <v>81660</v>
      </c>
      <c r="M19" s="41">
        <v>12668</v>
      </c>
      <c r="N19" s="37">
        <v>44603</v>
      </c>
      <c r="O19" s="36" t="s">
        <v>41</v>
      </c>
      <c r="P19" s="33"/>
      <c r="Q19" s="54"/>
      <c r="R19" s="54"/>
      <c r="S19" s="72"/>
      <c r="T19" s="54"/>
      <c r="V19" s="55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 t="s">
        <v>34</v>
      </c>
      <c r="C20" s="28" t="s">
        <v>82</v>
      </c>
      <c r="D20" s="41">
        <v>5396.16</v>
      </c>
      <c r="E20" s="39" t="s">
        <v>36</v>
      </c>
      <c r="F20" s="39" t="s">
        <v>36</v>
      </c>
      <c r="G20" s="41">
        <v>806</v>
      </c>
      <c r="H20" s="39">
        <v>68</v>
      </c>
      <c r="I20" s="39">
        <f t="shared" si="0"/>
        <v>11.852941176470589</v>
      </c>
      <c r="J20" s="39">
        <v>15</v>
      </c>
      <c r="K20" s="39">
        <v>1</v>
      </c>
      <c r="L20" s="41">
        <v>5396</v>
      </c>
      <c r="M20" s="41">
        <v>806</v>
      </c>
      <c r="N20" s="37">
        <v>44617</v>
      </c>
      <c r="O20" s="36" t="s">
        <v>50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92</v>
      </c>
      <c r="D21" s="41">
        <v>4604.41</v>
      </c>
      <c r="E21" s="39">
        <v>15452.08</v>
      </c>
      <c r="F21" s="45">
        <f>(D21-E21)/E21</f>
        <v>-0.70202005166941928</v>
      </c>
      <c r="G21" s="41">
        <v>679</v>
      </c>
      <c r="H21" s="39">
        <v>33</v>
      </c>
      <c r="I21" s="39">
        <f t="shared" si="0"/>
        <v>20.575757575757574</v>
      </c>
      <c r="J21" s="39">
        <v>8</v>
      </c>
      <c r="K21" s="39">
        <v>4</v>
      </c>
      <c r="L21" s="41">
        <v>140608.48000000001</v>
      </c>
      <c r="M21" s="41">
        <v>19534</v>
      </c>
      <c r="N21" s="37">
        <v>44596</v>
      </c>
      <c r="O21" s="36" t="s">
        <v>48</v>
      </c>
      <c r="P21" s="33"/>
      <c r="Q21" s="54"/>
      <c r="R21" s="54"/>
      <c r="S21" s="54"/>
      <c r="T21" s="54"/>
      <c r="V21" s="33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7</v>
      </c>
      <c r="C22" s="28" t="s">
        <v>79</v>
      </c>
      <c r="D22" s="41">
        <v>4396.6400000000003</v>
      </c>
      <c r="E22" s="39">
        <v>14817.78</v>
      </c>
      <c r="F22" s="45">
        <f>(D22-E22)/E22</f>
        <v>-0.70328618726961789</v>
      </c>
      <c r="G22" s="41">
        <v>651</v>
      </c>
      <c r="H22" s="39">
        <v>32</v>
      </c>
      <c r="I22" s="39">
        <f t="shared" si="0"/>
        <v>20.34375</v>
      </c>
      <c r="J22" s="39">
        <v>8</v>
      </c>
      <c r="K22" s="39">
        <v>3</v>
      </c>
      <c r="L22" s="41">
        <v>105511</v>
      </c>
      <c r="M22" s="41">
        <v>14662</v>
      </c>
      <c r="N22" s="37">
        <v>44603</v>
      </c>
      <c r="O22" s="36" t="s">
        <v>43</v>
      </c>
      <c r="P22" s="33"/>
      <c r="Q22" s="54"/>
      <c r="R22" s="54"/>
      <c r="S22" s="54"/>
      <c r="T22" s="54"/>
      <c r="V22" s="33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109288.2</v>
      </c>
      <c r="E23" s="34">
        <v>226904.39999999997</v>
      </c>
      <c r="F23" s="65">
        <f>(D23-E23)/E23</f>
        <v>-0.51835134091714385</v>
      </c>
      <c r="G23" s="34">
        <f t="shared" ref="G23" si="1">SUM(G13:G22)</f>
        <v>17673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8</v>
      </c>
      <c r="C25" s="28" t="s">
        <v>54</v>
      </c>
      <c r="D25" s="41">
        <v>3485.97</v>
      </c>
      <c r="E25" s="39">
        <v>7430.05</v>
      </c>
      <c r="F25" s="45">
        <f>(D25-E25)/E25</f>
        <v>-0.53082819092738276</v>
      </c>
      <c r="G25" s="41">
        <v>669</v>
      </c>
      <c r="H25" s="39">
        <v>16</v>
      </c>
      <c r="I25" s="39">
        <f>G25/H25</f>
        <v>41.8125</v>
      </c>
      <c r="J25" s="39">
        <v>5</v>
      </c>
      <c r="K25" s="39">
        <v>14</v>
      </c>
      <c r="L25" s="41">
        <v>209254</v>
      </c>
      <c r="M25" s="41">
        <v>41633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33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 t="s">
        <v>34</v>
      </c>
      <c r="C26" s="28" t="s">
        <v>94</v>
      </c>
      <c r="D26" s="41">
        <v>3380</v>
      </c>
      <c r="E26" s="39" t="s">
        <v>36</v>
      </c>
      <c r="F26" s="39" t="s">
        <v>36</v>
      </c>
      <c r="G26" s="41">
        <v>563</v>
      </c>
      <c r="H26" s="39">
        <v>60</v>
      </c>
      <c r="I26" s="39">
        <f>G26/H26</f>
        <v>9.3833333333333329</v>
      </c>
      <c r="J26" s="39">
        <v>16</v>
      </c>
      <c r="K26" s="39">
        <v>1</v>
      </c>
      <c r="L26" s="41">
        <v>3768</v>
      </c>
      <c r="M26" s="41">
        <v>655</v>
      </c>
      <c r="N26" s="37">
        <v>44617</v>
      </c>
      <c r="O26" s="36" t="s">
        <v>43</v>
      </c>
      <c r="P26" s="33"/>
      <c r="Q26" s="54"/>
      <c r="R26" s="54"/>
      <c r="S26" s="54"/>
      <c r="T26" s="54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9</v>
      </c>
      <c r="C27" s="28" t="s">
        <v>61</v>
      </c>
      <c r="D27" s="41">
        <v>3028.04</v>
      </c>
      <c r="E27" s="39">
        <v>7345.2199999999993</v>
      </c>
      <c r="F27" s="45">
        <f t="shared" ref="F27:F33" si="2">(D27-E27)/E27</f>
        <v>-0.58775366837208409</v>
      </c>
      <c r="G27" s="41">
        <v>444</v>
      </c>
      <c r="H27" s="39" t="s">
        <v>36</v>
      </c>
      <c r="I27" s="39" t="s">
        <v>36</v>
      </c>
      <c r="J27" s="39">
        <v>9</v>
      </c>
      <c r="K27" s="39">
        <v>9</v>
      </c>
      <c r="L27" s="41">
        <v>615601.54</v>
      </c>
      <c r="M27" s="41">
        <v>86613</v>
      </c>
      <c r="N27" s="37">
        <v>44561</v>
      </c>
      <c r="O27" s="36" t="s">
        <v>62</v>
      </c>
      <c r="P27" s="33"/>
      <c r="Q27" s="54"/>
      <c r="R27" s="54"/>
      <c r="S27" s="54"/>
      <c r="T27" s="54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>
        <v>11</v>
      </c>
      <c r="C28" s="28" t="s">
        <v>64</v>
      </c>
      <c r="D28" s="41">
        <v>2051</v>
      </c>
      <c r="E28" s="39">
        <v>7111</v>
      </c>
      <c r="F28" s="45">
        <f t="shared" si="2"/>
        <v>-0.71157361833778654</v>
      </c>
      <c r="G28" s="41">
        <v>375</v>
      </c>
      <c r="H28" s="39" t="s">
        <v>36</v>
      </c>
      <c r="I28" s="39" t="s">
        <v>36</v>
      </c>
      <c r="J28" s="39">
        <v>6</v>
      </c>
      <c r="K28" s="39">
        <v>4</v>
      </c>
      <c r="L28" s="41">
        <v>44024</v>
      </c>
      <c r="M28" s="41">
        <v>8903</v>
      </c>
      <c r="N28" s="37">
        <v>44596</v>
      </c>
      <c r="O28" s="36" t="s">
        <v>65</v>
      </c>
      <c r="P28" s="33"/>
      <c r="Q28" s="54"/>
      <c r="R28" s="54"/>
      <c r="S28" s="54"/>
      <c r="T28" s="54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59">
        <v>10</v>
      </c>
      <c r="C29" s="28" t="s">
        <v>95</v>
      </c>
      <c r="D29" s="41">
        <v>1928.48</v>
      </c>
      <c r="E29" s="39">
        <v>7159.02</v>
      </c>
      <c r="F29" s="45">
        <f t="shared" si="2"/>
        <v>-0.73062234775150792</v>
      </c>
      <c r="G29" s="41">
        <v>283</v>
      </c>
      <c r="H29" s="39">
        <v>12</v>
      </c>
      <c r="I29" s="39">
        <f>G29/H29</f>
        <v>23.583333333333332</v>
      </c>
      <c r="J29" s="39">
        <v>6</v>
      </c>
      <c r="K29" s="39">
        <v>2</v>
      </c>
      <c r="L29" s="41">
        <v>11977</v>
      </c>
      <c r="M29" s="41">
        <v>1760</v>
      </c>
      <c r="N29" s="37">
        <v>44610</v>
      </c>
      <c r="O29" s="36" t="s">
        <v>37</v>
      </c>
      <c r="P29" s="33"/>
      <c r="Q29" s="54"/>
      <c r="R29" s="54"/>
      <c r="S29" s="54"/>
      <c r="T29" s="54"/>
      <c r="U29" s="54"/>
      <c r="V29" s="55"/>
      <c r="W29" s="55"/>
      <c r="X29" s="32"/>
      <c r="Y29" s="7"/>
      <c r="Z29" s="56"/>
      <c r="AA29" s="56"/>
    </row>
    <row r="30" spans="1:29" ht="25.35" customHeight="1">
      <c r="A30" s="35">
        <v>16</v>
      </c>
      <c r="B30" s="59">
        <v>13</v>
      </c>
      <c r="C30" s="28" t="s">
        <v>109</v>
      </c>
      <c r="D30" s="41">
        <v>1871.81</v>
      </c>
      <c r="E30" s="39">
        <v>5219.21</v>
      </c>
      <c r="F30" s="45">
        <f t="shared" si="2"/>
        <v>-0.64136143209412921</v>
      </c>
      <c r="G30" s="41">
        <v>295</v>
      </c>
      <c r="H30" s="39">
        <v>10</v>
      </c>
      <c r="I30" s="39">
        <f>G30/H30</f>
        <v>29.5</v>
      </c>
      <c r="J30" s="39">
        <v>5</v>
      </c>
      <c r="K30" s="39">
        <v>11</v>
      </c>
      <c r="L30" s="41">
        <v>796037.91</v>
      </c>
      <c r="M30" s="41">
        <v>115680</v>
      </c>
      <c r="N30" s="37">
        <v>44547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AA30" s="56"/>
    </row>
    <row r="31" spans="1:29" ht="25.35" customHeight="1">
      <c r="A31" s="35">
        <v>17</v>
      </c>
      <c r="B31" s="35">
        <v>12</v>
      </c>
      <c r="C31" s="28" t="s">
        <v>77</v>
      </c>
      <c r="D31" s="41">
        <v>1737.99</v>
      </c>
      <c r="E31" s="39">
        <v>6943.46</v>
      </c>
      <c r="F31" s="45">
        <f t="shared" si="2"/>
        <v>-0.74969395661528981</v>
      </c>
      <c r="G31" s="41">
        <v>343</v>
      </c>
      <c r="H31" s="39">
        <v>19</v>
      </c>
      <c r="I31" s="39">
        <f>G31/H31</f>
        <v>18.05263157894737</v>
      </c>
      <c r="J31" s="39">
        <v>6</v>
      </c>
      <c r="K31" s="39">
        <v>8</v>
      </c>
      <c r="L31" s="41">
        <v>177794</v>
      </c>
      <c r="M31" s="41">
        <v>34816</v>
      </c>
      <c r="N31" s="37">
        <v>44568</v>
      </c>
      <c r="O31" s="36" t="s">
        <v>37</v>
      </c>
      <c r="P31" s="33"/>
      <c r="Q31" s="54"/>
      <c r="R31" s="54"/>
      <c r="S31" s="54"/>
      <c r="T31" s="54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15</v>
      </c>
      <c r="C32" s="28" t="s">
        <v>111</v>
      </c>
      <c r="D32" s="41">
        <v>1509.65</v>
      </c>
      <c r="E32" s="39">
        <v>3498.65</v>
      </c>
      <c r="F32" s="45">
        <f t="shared" si="2"/>
        <v>-0.56850499478370231</v>
      </c>
      <c r="G32" s="41">
        <v>301</v>
      </c>
      <c r="H32" s="39">
        <v>10</v>
      </c>
      <c r="I32" s="39">
        <f>G32/H32</f>
        <v>30.1</v>
      </c>
      <c r="J32" s="39">
        <v>4</v>
      </c>
      <c r="K32" s="39">
        <v>10</v>
      </c>
      <c r="L32" s="41">
        <v>316561</v>
      </c>
      <c r="M32" s="41">
        <v>64236</v>
      </c>
      <c r="N32" s="37">
        <v>44554</v>
      </c>
      <c r="O32" s="36" t="s">
        <v>43</v>
      </c>
      <c r="P32" s="33"/>
      <c r="Q32" s="54"/>
      <c r="R32" s="54"/>
      <c r="S32" s="54"/>
      <c r="T32" s="54"/>
      <c r="W32" s="55"/>
      <c r="X32" s="56"/>
      <c r="Y32" s="55"/>
      <c r="Z32" s="7"/>
      <c r="AA32" s="56"/>
      <c r="AB32" s="32"/>
      <c r="AC32" s="32"/>
    </row>
    <row r="33" spans="1:29" ht="25.35" customHeight="1">
      <c r="A33" s="35">
        <v>19</v>
      </c>
      <c r="B33" s="35">
        <v>23</v>
      </c>
      <c r="C33" s="28" t="s">
        <v>106</v>
      </c>
      <c r="D33" s="41">
        <v>1318</v>
      </c>
      <c r="E33" s="39">
        <v>1029</v>
      </c>
      <c r="F33" s="45">
        <f t="shared" si="2"/>
        <v>0.28085519922254615</v>
      </c>
      <c r="G33" s="41">
        <v>343</v>
      </c>
      <c r="H33" s="39" t="s">
        <v>36</v>
      </c>
      <c r="I33" s="39" t="s">
        <v>36</v>
      </c>
      <c r="J33" s="39">
        <v>2</v>
      </c>
      <c r="K33" s="39">
        <v>7</v>
      </c>
      <c r="L33" s="41">
        <v>49750</v>
      </c>
      <c r="M33" s="41">
        <v>8786</v>
      </c>
      <c r="N33" s="37">
        <v>44575</v>
      </c>
      <c r="O33" s="36" t="s">
        <v>65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5" t="s">
        <v>34</v>
      </c>
      <c r="C34" s="28" t="s">
        <v>120</v>
      </c>
      <c r="D34" s="41">
        <v>1070</v>
      </c>
      <c r="E34" s="39" t="s">
        <v>36</v>
      </c>
      <c r="F34" s="39" t="s">
        <v>36</v>
      </c>
      <c r="G34" s="41">
        <v>204</v>
      </c>
      <c r="H34" s="39">
        <v>8</v>
      </c>
      <c r="I34" s="39">
        <f>G34/H34</f>
        <v>25.5</v>
      </c>
      <c r="J34" s="39">
        <v>3</v>
      </c>
      <c r="K34" s="39">
        <v>1</v>
      </c>
      <c r="L34" s="41">
        <v>1070</v>
      </c>
      <c r="M34" s="41">
        <v>204</v>
      </c>
      <c r="N34" s="37">
        <v>44617</v>
      </c>
      <c r="O34" s="36" t="s">
        <v>119</v>
      </c>
      <c r="P34" s="33"/>
      <c r="Q34" s="54"/>
      <c r="R34" s="54"/>
      <c r="S34" s="54"/>
      <c r="T34" s="54"/>
      <c r="W34" s="55"/>
      <c r="X34" s="56"/>
      <c r="Y34" s="55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130669.13999999998</v>
      </c>
      <c r="E35" s="34">
        <v>264800.50999999989</v>
      </c>
      <c r="F35" s="65">
        <f t="shared" ref="F35" si="3">(D35-E35)/E35</f>
        <v>-0.50653743076250102</v>
      </c>
      <c r="G35" s="34">
        <f t="shared" ref="G35" si="4">SUM(G23:G34)</f>
        <v>21493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16</v>
      </c>
      <c r="C37" s="28" t="s">
        <v>98</v>
      </c>
      <c r="D37" s="41">
        <v>987.2</v>
      </c>
      <c r="E37" s="39">
        <v>2940.46</v>
      </c>
      <c r="F37" s="45">
        <f>(D37-E37)/E37</f>
        <v>-0.66427021622467231</v>
      </c>
      <c r="G37" s="41">
        <v>135</v>
      </c>
      <c r="H37" s="39">
        <v>4</v>
      </c>
      <c r="I37" s="39">
        <f>G37/H37</f>
        <v>33.75</v>
      </c>
      <c r="J37" s="39">
        <v>2</v>
      </c>
      <c r="K37" s="39">
        <v>6</v>
      </c>
      <c r="L37" s="41">
        <v>66470</v>
      </c>
      <c r="M37" s="41">
        <v>10208</v>
      </c>
      <c r="N37" s="37">
        <v>44582</v>
      </c>
      <c r="O37" s="36" t="s">
        <v>41</v>
      </c>
      <c r="P37" s="33"/>
      <c r="Q37" s="54"/>
      <c r="R37" s="54"/>
      <c r="S37" s="54"/>
      <c r="T37" s="54"/>
      <c r="W37" s="55"/>
      <c r="X37" s="56"/>
      <c r="Y37" s="55"/>
      <c r="Z37" s="7"/>
      <c r="AA37" s="56"/>
      <c r="AB37" s="32"/>
      <c r="AC37" s="32"/>
    </row>
    <row r="38" spans="1:29" ht="25.35" customHeight="1">
      <c r="A38" s="35">
        <v>22</v>
      </c>
      <c r="B38" s="35">
        <v>17</v>
      </c>
      <c r="C38" s="28" t="s">
        <v>118</v>
      </c>
      <c r="D38" s="41">
        <v>974</v>
      </c>
      <c r="E38" s="39">
        <v>1847.78</v>
      </c>
      <c r="F38" s="45">
        <f>(D38-E38)/E38</f>
        <v>-0.47288097067832752</v>
      </c>
      <c r="G38" s="41">
        <v>151</v>
      </c>
      <c r="H38" s="39">
        <v>6</v>
      </c>
      <c r="I38" s="39">
        <f>G38/H38</f>
        <v>25.166666666666668</v>
      </c>
      <c r="J38" s="39">
        <v>3</v>
      </c>
      <c r="K38" s="39">
        <v>5</v>
      </c>
      <c r="L38" s="41">
        <v>24676.78</v>
      </c>
      <c r="M38" s="41">
        <v>4105</v>
      </c>
      <c r="N38" s="37">
        <v>44589</v>
      </c>
      <c r="O38" s="36" t="s">
        <v>119</v>
      </c>
      <c r="P38" s="33"/>
      <c r="Q38" s="54"/>
      <c r="R38" s="54"/>
      <c r="S38" s="54"/>
      <c r="T38" s="54"/>
      <c r="W38" s="56"/>
      <c r="X38" s="56"/>
      <c r="Y38" s="55"/>
      <c r="Z38" s="7"/>
      <c r="AA38" s="56"/>
      <c r="AB38" s="32"/>
      <c r="AC38" s="32"/>
    </row>
    <row r="39" spans="1:29" ht="25.35" customHeight="1">
      <c r="A39" s="35">
        <v>23</v>
      </c>
      <c r="B39" s="35" t="s">
        <v>34</v>
      </c>
      <c r="C39" s="28" t="s">
        <v>56</v>
      </c>
      <c r="D39" s="41">
        <v>675.33</v>
      </c>
      <c r="E39" s="39" t="s">
        <v>36</v>
      </c>
      <c r="F39" s="39" t="s">
        <v>36</v>
      </c>
      <c r="G39" s="41">
        <v>102</v>
      </c>
      <c r="H39" s="39">
        <v>14</v>
      </c>
      <c r="I39" s="39">
        <f>G39/H39</f>
        <v>7.2857142857142856</v>
      </c>
      <c r="J39" s="39">
        <v>8</v>
      </c>
      <c r="K39" s="39">
        <v>1</v>
      </c>
      <c r="L39" s="41">
        <v>675.33</v>
      </c>
      <c r="M39" s="41">
        <v>102</v>
      </c>
      <c r="N39" s="37">
        <v>44617</v>
      </c>
      <c r="O39" s="36" t="s">
        <v>57</v>
      </c>
      <c r="P39" s="33"/>
      <c r="Q39" s="54"/>
      <c r="R39" s="54"/>
      <c r="S39" s="54"/>
      <c r="T39" s="54"/>
      <c r="V39" s="55"/>
      <c r="W39" s="55"/>
      <c r="X39" s="56"/>
      <c r="Y39" s="55"/>
      <c r="Z39" s="7"/>
      <c r="AA39" s="56"/>
      <c r="AB39" s="32"/>
      <c r="AC39" s="32"/>
    </row>
    <row r="40" spans="1:29" ht="25.35" customHeight="1">
      <c r="A40" s="35">
        <v>24</v>
      </c>
      <c r="B40" s="35">
        <v>21</v>
      </c>
      <c r="C40" s="28" t="s">
        <v>66</v>
      </c>
      <c r="D40" s="41">
        <v>591</v>
      </c>
      <c r="E40" s="39">
        <v>1260</v>
      </c>
      <c r="F40" s="45">
        <f t="shared" ref="F40:F47" si="5">(D40-E40)/E40</f>
        <v>-0.53095238095238095</v>
      </c>
      <c r="G40" s="41">
        <v>91</v>
      </c>
      <c r="H40" s="39" t="s">
        <v>36</v>
      </c>
      <c r="I40" s="39" t="s">
        <v>36</v>
      </c>
      <c r="J40" s="39">
        <v>3</v>
      </c>
      <c r="K40" s="39">
        <v>3</v>
      </c>
      <c r="L40" s="41">
        <v>14822</v>
      </c>
      <c r="M40" s="41">
        <v>2405</v>
      </c>
      <c r="N40" s="37">
        <v>44603</v>
      </c>
      <c r="O40" s="36" t="s">
        <v>65</v>
      </c>
      <c r="P40" s="33"/>
      <c r="Q40" s="54"/>
      <c r="R40" s="54"/>
      <c r="S40" s="54"/>
      <c r="T40" s="54"/>
      <c r="V40" s="55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128</v>
      </c>
      <c r="D41" s="41">
        <v>533.80999999999995</v>
      </c>
      <c r="E41" s="39">
        <v>1749.29</v>
      </c>
      <c r="F41" s="45">
        <f t="shared" si="5"/>
        <v>-0.6948419072880998</v>
      </c>
      <c r="G41" s="41">
        <v>97</v>
      </c>
      <c r="H41" s="39">
        <v>6</v>
      </c>
      <c r="I41" s="39">
        <f>G41/H41</f>
        <v>16.166666666666668</v>
      </c>
      <c r="J41" s="39">
        <v>3</v>
      </c>
      <c r="K41" s="39">
        <v>6</v>
      </c>
      <c r="L41" s="41">
        <v>47378.28</v>
      </c>
      <c r="M41" s="41">
        <v>8927</v>
      </c>
      <c r="N41" s="37">
        <v>44582</v>
      </c>
      <c r="O41" s="36" t="s">
        <v>129</v>
      </c>
      <c r="P41" s="33"/>
      <c r="Q41" s="54"/>
      <c r="R41" s="54"/>
      <c r="S41" s="54"/>
      <c r="T41" s="54"/>
      <c r="U41" s="55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5">
        <v>22</v>
      </c>
      <c r="C42" s="28" t="s">
        <v>112</v>
      </c>
      <c r="D42" s="41">
        <v>437.09</v>
      </c>
      <c r="E42" s="39">
        <v>1076.72</v>
      </c>
      <c r="F42" s="45">
        <f t="shared" si="5"/>
        <v>-0.59405416449959147</v>
      </c>
      <c r="G42" s="41">
        <v>59</v>
      </c>
      <c r="H42" s="39">
        <v>3</v>
      </c>
      <c r="I42" s="39">
        <f>G42/H42</f>
        <v>19.666666666666668</v>
      </c>
      <c r="J42" s="39">
        <v>2</v>
      </c>
      <c r="K42" s="39">
        <v>12</v>
      </c>
      <c r="L42" s="41">
        <v>638928</v>
      </c>
      <c r="M42" s="41">
        <v>92106</v>
      </c>
      <c r="N42" s="37">
        <v>44526</v>
      </c>
      <c r="O42" s="36" t="s">
        <v>43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5">
        <v>19</v>
      </c>
      <c r="C43" s="28" t="s">
        <v>99</v>
      </c>
      <c r="D43" s="41">
        <v>263.41000000000003</v>
      </c>
      <c r="E43" s="39">
        <v>1782.57</v>
      </c>
      <c r="F43" s="45">
        <f t="shared" si="5"/>
        <v>-0.85223020694839469</v>
      </c>
      <c r="G43" s="41">
        <v>49</v>
      </c>
      <c r="H43" s="39">
        <v>4</v>
      </c>
      <c r="I43" s="39">
        <f>G43/H43</f>
        <v>12.25</v>
      </c>
      <c r="J43" s="39">
        <v>2</v>
      </c>
      <c r="K43" s="39">
        <v>5</v>
      </c>
      <c r="L43" s="41">
        <v>35566</v>
      </c>
      <c r="M43" s="41">
        <v>6850</v>
      </c>
      <c r="N43" s="37">
        <v>44589</v>
      </c>
      <c r="O43" s="36" t="s">
        <v>50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35">
        <v>24</v>
      </c>
      <c r="C44" s="28" t="s">
        <v>130</v>
      </c>
      <c r="D44" s="41">
        <v>211</v>
      </c>
      <c r="E44" s="39">
        <v>290</v>
      </c>
      <c r="F44" s="45">
        <f t="shared" si="5"/>
        <v>-0.27241379310344827</v>
      </c>
      <c r="G44" s="41">
        <v>39</v>
      </c>
      <c r="H44" s="39" t="s">
        <v>36</v>
      </c>
      <c r="I44" s="39" t="s">
        <v>36</v>
      </c>
      <c r="J44" s="39">
        <v>1</v>
      </c>
      <c r="K44" s="39">
        <v>7</v>
      </c>
      <c r="L44" s="41">
        <v>26036</v>
      </c>
      <c r="M44" s="41">
        <v>5573</v>
      </c>
      <c r="N44" s="37">
        <v>44575</v>
      </c>
      <c r="O44" s="36" t="s">
        <v>65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32"/>
      <c r="AA44" s="7"/>
      <c r="AB44" s="32"/>
    </row>
    <row r="45" spans="1:29" ht="25.35" customHeight="1">
      <c r="A45" s="35">
        <v>29</v>
      </c>
      <c r="B45" s="35">
        <v>18</v>
      </c>
      <c r="C45" s="28" t="s">
        <v>131</v>
      </c>
      <c r="D45" s="41">
        <v>194.23</v>
      </c>
      <c r="E45" s="39">
        <v>1842.44</v>
      </c>
      <c r="F45" s="45">
        <f t="shared" si="5"/>
        <v>-0.89458001346041116</v>
      </c>
      <c r="G45" s="41">
        <v>34</v>
      </c>
      <c r="H45" s="39">
        <v>6</v>
      </c>
      <c r="I45" s="39">
        <f>G45/H45</f>
        <v>5.666666666666667</v>
      </c>
      <c r="J45" s="39">
        <v>2</v>
      </c>
      <c r="K45" s="39">
        <v>4</v>
      </c>
      <c r="L45" s="41">
        <v>25882.75</v>
      </c>
      <c r="M45" s="41">
        <v>5031</v>
      </c>
      <c r="N45" s="37">
        <v>44596</v>
      </c>
      <c r="O45" s="36" t="s">
        <v>132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32"/>
      <c r="AA45" s="7"/>
      <c r="AB45" s="32"/>
    </row>
    <row r="46" spans="1:29" ht="25.35" customHeight="1">
      <c r="A46" s="35">
        <v>30</v>
      </c>
      <c r="B46" s="35">
        <v>27</v>
      </c>
      <c r="C46" s="28" t="s">
        <v>133</v>
      </c>
      <c r="D46" s="41">
        <v>125</v>
      </c>
      <c r="E46" s="39">
        <v>120</v>
      </c>
      <c r="F46" s="45">
        <f t="shared" si="5"/>
        <v>4.1666666666666664E-2</v>
      </c>
      <c r="G46" s="41">
        <v>22</v>
      </c>
      <c r="H46" s="39">
        <v>2</v>
      </c>
      <c r="I46" s="39">
        <f>G46/H46</f>
        <v>11</v>
      </c>
      <c r="J46" s="39">
        <v>1</v>
      </c>
      <c r="K46" s="39" t="s">
        <v>36</v>
      </c>
      <c r="L46" s="41">
        <v>11887.5</v>
      </c>
      <c r="M46" s="41">
        <v>2426</v>
      </c>
      <c r="N46" s="37">
        <v>44533</v>
      </c>
      <c r="O46" s="36" t="s">
        <v>119</v>
      </c>
      <c r="P46" s="33"/>
      <c r="Q46" s="54"/>
      <c r="R46" s="54"/>
      <c r="S46" s="54"/>
      <c r="T46" s="54"/>
      <c r="U46" s="55"/>
      <c r="V46" s="55"/>
      <c r="W46" s="56"/>
      <c r="X46" s="56"/>
      <c r="Y46" s="55"/>
      <c r="Z46" s="32"/>
      <c r="AA46" s="7"/>
      <c r="AB46" s="32"/>
    </row>
    <row r="47" spans="1:29" ht="25.35" customHeight="1">
      <c r="A47" s="14"/>
      <c r="B47" s="14"/>
      <c r="C47" s="27" t="s">
        <v>101</v>
      </c>
      <c r="D47" s="34">
        <f>SUM(D35:D46)</f>
        <v>135661.21</v>
      </c>
      <c r="E47" s="34">
        <v>269020.22999999986</v>
      </c>
      <c r="F47" s="65">
        <f t="shared" si="5"/>
        <v>-0.49572115821921625</v>
      </c>
      <c r="G47" s="34">
        <f t="shared" ref="G47" si="6">SUM(G35:G46)</f>
        <v>22272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35">
        <v>26</v>
      </c>
      <c r="C49" s="28" t="s">
        <v>134</v>
      </c>
      <c r="D49" s="41">
        <v>42</v>
      </c>
      <c r="E49" s="39">
        <v>133</v>
      </c>
      <c r="F49" s="45">
        <f>(D49-E49)/E49</f>
        <v>-0.68421052631578949</v>
      </c>
      <c r="G49" s="41">
        <v>6</v>
      </c>
      <c r="H49" s="39">
        <v>1</v>
      </c>
      <c r="I49" s="39">
        <f>G49/H49</f>
        <v>6</v>
      </c>
      <c r="J49" s="39">
        <v>1</v>
      </c>
      <c r="K49" s="39">
        <v>9</v>
      </c>
      <c r="L49" s="41">
        <v>8681</v>
      </c>
      <c r="M49" s="41">
        <v>1600</v>
      </c>
      <c r="N49" s="37">
        <v>44561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32"/>
      <c r="Y49" s="56"/>
      <c r="Z49" s="56"/>
      <c r="AA49" s="7"/>
      <c r="AB49" s="32"/>
    </row>
    <row r="50" spans="1:28" ht="25.35" customHeight="1">
      <c r="A50" s="35">
        <v>32</v>
      </c>
      <c r="B50" s="35">
        <v>14</v>
      </c>
      <c r="C50" s="28" t="s">
        <v>135</v>
      </c>
      <c r="D50" s="41">
        <v>35</v>
      </c>
      <c r="E50" s="39">
        <v>4961.25</v>
      </c>
      <c r="F50" s="45">
        <f>(D50-E50)/E50</f>
        <v>-0.99294532627865961</v>
      </c>
      <c r="G50" s="41">
        <v>7</v>
      </c>
      <c r="H50" s="39">
        <v>1</v>
      </c>
      <c r="I50" s="39">
        <f>G50/H50</f>
        <v>7</v>
      </c>
      <c r="J50" s="39">
        <v>1</v>
      </c>
      <c r="K50" s="39">
        <v>3</v>
      </c>
      <c r="L50" s="41">
        <v>15277</v>
      </c>
      <c r="M50" s="41">
        <v>2229</v>
      </c>
      <c r="N50" s="37">
        <v>44603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56"/>
      <c r="Y50" s="56"/>
      <c r="Z50" s="32"/>
      <c r="AA50" s="7"/>
      <c r="AB50" s="32"/>
    </row>
    <row r="51" spans="1:28" ht="25.35" customHeight="1">
      <c r="A51" s="14"/>
      <c r="B51" s="14"/>
      <c r="C51" s="27" t="s">
        <v>136</v>
      </c>
      <c r="D51" s="34">
        <f>SUM(D47:D50)</f>
        <v>135738.21</v>
      </c>
      <c r="E51" s="34">
        <v>269020.22999999986</v>
      </c>
      <c r="F51" s="65">
        <f>(D51-E51)/E51</f>
        <v>-0.49543493439136504</v>
      </c>
      <c r="G51" s="34">
        <f t="shared" ref="G51" si="7">SUM(G47:G50)</f>
        <v>22285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54" spans="1:28" ht="20.25" customHeight="1"/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AF8DA-36CF-4010-A817-085B6C71A73C}">
  <dimension ref="A1:X62"/>
  <sheetViews>
    <sheetView topLeftCell="A36" zoomScale="60" zoomScaleNormal="60" workbookViewId="0">
      <selection activeCell="C54" sqref="C54:O54"/>
    </sheetView>
  </sheetViews>
  <sheetFormatPr defaultRowHeight="14.4"/>
  <cols>
    <col min="1" max="1" width="4.109375" customWidth="1"/>
    <col min="2" max="2" width="5.88671875" customWidth="1"/>
    <col min="3" max="3" width="29.44140625" customWidth="1"/>
    <col min="4" max="4" width="13.44140625" customWidth="1"/>
    <col min="5" max="5" width="14" customWidth="1"/>
    <col min="6" max="6" width="15.44140625" customWidth="1"/>
    <col min="7" max="7" width="12.44140625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</cols>
  <sheetData>
    <row r="1" spans="1:23" ht="19.8">
      <c r="A1" s="1"/>
      <c r="B1" s="1"/>
      <c r="C1" s="1"/>
      <c r="D1" s="1"/>
      <c r="E1" s="2" t="s">
        <v>963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8">
      <c r="A2" s="1"/>
      <c r="B2" s="1"/>
      <c r="C2" s="1"/>
      <c r="D2" s="1"/>
      <c r="E2" s="2" t="s">
        <v>964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3">
      <c r="A6" s="159"/>
      <c r="B6" s="159"/>
      <c r="C6" s="156"/>
      <c r="D6" s="4" t="s">
        <v>965</v>
      </c>
      <c r="E6" s="4" t="s">
        <v>954</v>
      </c>
      <c r="F6" s="156"/>
      <c r="G6" s="4" t="s">
        <v>965</v>
      </c>
      <c r="H6" s="156"/>
      <c r="I6" s="156"/>
      <c r="J6" s="156"/>
      <c r="K6" s="156"/>
      <c r="L6" s="156"/>
      <c r="M6" s="156"/>
      <c r="N6" s="156"/>
      <c r="O6" s="156"/>
    </row>
    <row r="7" spans="1:23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3" ht="15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3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</row>
    <row r="10" spans="1:23">
      <c r="A10" s="159"/>
      <c r="B10" s="159"/>
      <c r="C10" s="156"/>
      <c r="D10" s="4" t="s">
        <v>966</v>
      </c>
      <c r="E10" s="4" t="s">
        <v>955</v>
      </c>
      <c r="F10" s="156"/>
      <c r="G10" s="4" t="s">
        <v>966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</row>
    <row r="11" spans="1:23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</row>
    <row r="12" spans="1:23" ht="15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</row>
    <row r="13" spans="1:23" ht="25.95" customHeight="1">
      <c r="A13" s="35">
        <v>1</v>
      </c>
      <c r="B13" s="35" t="s">
        <v>34</v>
      </c>
      <c r="C13" s="28" t="s">
        <v>968</v>
      </c>
      <c r="D13" s="41">
        <v>51953.48</v>
      </c>
      <c r="E13" s="41" t="s">
        <v>36</v>
      </c>
      <c r="F13" s="98" t="s">
        <v>36</v>
      </c>
      <c r="G13" s="41">
        <v>7637</v>
      </c>
      <c r="H13" s="41">
        <v>116</v>
      </c>
      <c r="I13" s="89">
        <f>G13/H13</f>
        <v>65.83620689655173</v>
      </c>
      <c r="J13" s="41">
        <v>16</v>
      </c>
      <c r="K13" s="39">
        <v>1</v>
      </c>
      <c r="L13" s="41">
        <v>53564.800000000003</v>
      </c>
      <c r="M13" s="41">
        <v>7878</v>
      </c>
      <c r="N13" s="78">
        <v>44988</v>
      </c>
      <c r="O13" s="36" t="s">
        <v>969</v>
      </c>
    </row>
    <row r="14" spans="1:23" ht="25.95" customHeight="1">
      <c r="A14" s="35">
        <v>2</v>
      </c>
      <c r="B14" s="86" t="s">
        <v>34</v>
      </c>
      <c r="C14" s="87" t="s">
        <v>967</v>
      </c>
      <c r="D14" s="88">
        <v>28937.19</v>
      </c>
      <c r="E14" s="98" t="s">
        <v>36</v>
      </c>
      <c r="F14" s="98" t="s">
        <v>36</v>
      </c>
      <c r="G14" s="88">
        <v>3926</v>
      </c>
      <c r="H14" s="89">
        <v>73</v>
      </c>
      <c r="I14" s="89">
        <f t="shared" ref="I14:I25" si="0">G14/H14</f>
        <v>53.780821917808218</v>
      </c>
      <c r="J14" s="89">
        <v>14</v>
      </c>
      <c r="K14" s="89">
        <v>1</v>
      </c>
      <c r="L14" s="88">
        <v>30294.54</v>
      </c>
      <c r="M14" s="88">
        <v>4102</v>
      </c>
      <c r="N14" s="90">
        <v>44988</v>
      </c>
      <c r="O14" s="91" t="s">
        <v>45</v>
      </c>
      <c r="V14" s="125"/>
      <c r="W14" s="80"/>
    </row>
    <row r="15" spans="1:23" ht="25.95" customHeight="1">
      <c r="A15" s="35">
        <v>3</v>
      </c>
      <c r="B15" s="35">
        <v>1</v>
      </c>
      <c r="C15" s="28" t="s">
        <v>945</v>
      </c>
      <c r="D15" s="41">
        <v>25135.4</v>
      </c>
      <c r="E15" s="41">
        <v>35175.83</v>
      </c>
      <c r="F15" s="45">
        <f t="shared" ref="F15:F25" si="1">(D15-E15)/E15</f>
        <v>-0.28543548226154153</v>
      </c>
      <c r="G15" s="41">
        <v>3357</v>
      </c>
      <c r="H15" s="39">
        <v>90</v>
      </c>
      <c r="I15" s="89">
        <f t="shared" si="0"/>
        <v>37.299999999999997</v>
      </c>
      <c r="J15" s="39">
        <v>16</v>
      </c>
      <c r="K15" s="39">
        <v>3</v>
      </c>
      <c r="L15" s="41">
        <v>181124.79</v>
      </c>
      <c r="M15" s="41">
        <v>28741</v>
      </c>
      <c r="N15" s="78">
        <v>44973</v>
      </c>
      <c r="O15" s="36" t="s">
        <v>48</v>
      </c>
      <c r="V15" s="125"/>
      <c r="W15" s="80"/>
    </row>
    <row r="16" spans="1:23" s="97" customFormat="1" ht="25.95" customHeight="1">
      <c r="A16" s="35">
        <v>4</v>
      </c>
      <c r="B16" s="35">
        <v>11</v>
      </c>
      <c r="C16" s="28" t="s">
        <v>961</v>
      </c>
      <c r="D16" s="41">
        <v>18176.919999999998</v>
      </c>
      <c r="E16" s="41">
        <v>12179.07</v>
      </c>
      <c r="F16" s="45">
        <f t="shared" si="1"/>
        <v>0.49247192109085491</v>
      </c>
      <c r="G16" s="41">
        <v>2621</v>
      </c>
      <c r="H16" s="39">
        <v>43</v>
      </c>
      <c r="I16" s="89">
        <f t="shared" si="0"/>
        <v>60.953488372093027</v>
      </c>
      <c r="J16" s="39">
        <v>13</v>
      </c>
      <c r="K16" s="39">
        <v>2</v>
      </c>
      <c r="L16" s="41">
        <v>38827.879999999997</v>
      </c>
      <c r="M16" s="41">
        <v>5931</v>
      </c>
      <c r="N16" s="78">
        <v>44981</v>
      </c>
      <c r="O16" s="36" t="s">
        <v>944</v>
      </c>
      <c r="V16" s="122"/>
      <c r="W16" s="93"/>
    </row>
    <row r="17" spans="1:24" ht="25.5" customHeight="1">
      <c r="A17" s="35">
        <v>5</v>
      </c>
      <c r="B17" s="35">
        <v>4</v>
      </c>
      <c r="C17" s="28" t="s">
        <v>924</v>
      </c>
      <c r="D17" s="41">
        <v>16776.05</v>
      </c>
      <c r="E17" s="41">
        <v>22499.17</v>
      </c>
      <c r="F17" s="45">
        <f t="shared" si="1"/>
        <v>-0.25437027232560133</v>
      </c>
      <c r="G17" s="41">
        <v>3127</v>
      </c>
      <c r="H17" s="39">
        <v>72</v>
      </c>
      <c r="I17" s="89">
        <f t="shared" si="0"/>
        <v>43.430555555555557</v>
      </c>
      <c r="J17" s="39">
        <v>11</v>
      </c>
      <c r="K17" s="39">
        <v>5</v>
      </c>
      <c r="L17" s="41">
        <v>249515.51999999999</v>
      </c>
      <c r="M17" s="41">
        <v>49637</v>
      </c>
      <c r="N17" s="78">
        <v>44960</v>
      </c>
      <c r="O17" s="36" t="s">
        <v>45</v>
      </c>
      <c r="V17" s="125"/>
      <c r="W17" s="80"/>
    </row>
    <row r="18" spans="1:24" ht="25.95" customHeight="1">
      <c r="A18" s="35">
        <v>6</v>
      </c>
      <c r="B18" s="35">
        <v>3</v>
      </c>
      <c r="C18" s="28" t="s">
        <v>850</v>
      </c>
      <c r="D18" s="41">
        <v>15034.62</v>
      </c>
      <c r="E18" s="41">
        <v>22713.58</v>
      </c>
      <c r="F18" s="45">
        <f t="shared" si="1"/>
        <v>-0.33807792518836749</v>
      </c>
      <c r="G18" s="41">
        <v>1917</v>
      </c>
      <c r="H18" s="39">
        <v>42</v>
      </c>
      <c r="I18" s="89">
        <f t="shared" si="0"/>
        <v>45.642857142857146</v>
      </c>
      <c r="J18" s="39">
        <v>9</v>
      </c>
      <c r="K18" s="39">
        <v>12</v>
      </c>
      <c r="L18" s="41">
        <v>2645395.12</v>
      </c>
      <c r="M18" s="41">
        <v>349973</v>
      </c>
      <c r="N18" s="78">
        <v>44911</v>
      </c>
      <c r="O18" s="36" t="s">
        <v>921</v>
      </c>
      <c r="V18" s="125"/>
      <c r="W18" s="80"/>
    </row>
    <row r="19" spans="1:24" ht="25.5" customHeight="1">
      <c r="A19" s="35">
        <v>7</v>
      </c>
      <c r="B19" s="35">
        <v>8</v>
      </c>
      <c r="C19" s="28" t="s">
        <v>836</v>
      </c>
      <c r="D19" s="41">
        <v>14552.87</v>
      </c>
      <c r="E19" s="41">
        <v>14395.21</v>
      </c>
      <c r="F19" s="45">
        <f t="shared" si="1"/>
        <v>1.0952254256798038E-2</v>
      </c>
      <c r="G19" s="41">
        <v>2473</v>
      </c>
      <c r="H19" s="39">
        <v>65</v>
      </c>
      <c r="I19" s="89">
        <f t="shared" si="0"/>
        <v>38.04615384615385</v>
      </c>
      <c r="J19" s="39">
        <v>11</v>
      </c>
      <c r="K19" s="39">
        <v>11</v>
      </c>
      <c r="L19" s="41">
        <v>991079.99</v>
      </c>
      <c r="M19" s="41">
        <v>184384</v>
      </c>
      <c r="N19" s="78" t="s">
        <v>857</v>
      </c>
      <c r="O19" s="36" t="s">
        <v>918</v>
      </c>
      <c r="V19" s="125"/>
      <c r="W19" s="80"/>
    </row>
    <row r="20" spans="1:24" ht="25.5" customHeight="1">
      <c r="A20" s="35">
        <v>8</v>
      </c>
      <c r="B20" s="35">
        <v>5</v>
      </c>
      <c r="C20" s="28" t="s">
        <v>956</v>
      </c>
      <c r="D20" s="41">
        <v>13849.11</v>
      </c>
      <c r="E20" s="41">
        <v>21466.6</v>
      </c>
      <c r="F20" s="45">
        <f t="shared" si="1"/>
        <v>-0.35485312066186536</v>
      </c>
      <c r="G20" s="41">
        <v>2742</v>
      </c>
      <c r="H20" s="39">
        <v>91</v>
      </c>
      <c r="I20" s="89">
        <f t="shared" si="0"/>
        <v>30.131868131868131</v>
      </c>
      <c r="J20" s="39">
        <v>18</v>
      </c>
      <c r="K20" s="39">
        <v>2</v>
      </c>
      <c r="L20" s="41">
        <v>38351.629999999997</v>
      </c>
      <c r="M20" s="41">
        <v>7704</v>
      </c>
      <c r="N20" s="78">
        <v>44981</v>
      </c>
      <c r="O20" s="36" t="s">
        <v>876</v>
      </c>
      <c r="V20" s="125"/>
      <c r="W20" s="80"/>
    </row>
    <row r="21" spans="1:24" ht="25.95" customHeight="1">
      <c r="A21" s="35">
        <v>9</v>
      </c>
      <c r="B21" s="35">
        <v>6</v>
      </c>
      <c r="C21" s="28" t="s">
        <v>958</v>
      </c>
      <c r="D21" s="41">
        <v>10277.31</v>
      </c>
      <c r="E21" s="41">
        <v>17892.52</v>
      </c>
      <c r="F21" s="45">
        <f t="shared" si="1"/>
        <v>-0.42560857833329241</v>
      </c>
      <c r="G21" s="41">
        <v>1507</v>
      </c>
      <c r="H21" s="39">
        <v>36</v>
      </c>
      <c r="I21" s="89">
        <f t="shared" si="0"/>
        <v>41.861111111111114</v>
      </c>
      <c r="J21" s="39">
        <v>9</v>
      </c>
      <c r="K21" s="39">
        <v>2</v>
      </c>
      <c r="L21" s="41">
        <v>34166.449999999997</v>
      </c>
      <c r="M21" s="41">
        <v>5429</v>
      </c>
      <c r="N21" s="78">
        <v>44981</v>
      </c>
      <c r="O21" s="36" t="s">
        <v>39</v>
      </c>
      <c r="V21" s="125"/>
      <c r="W21" s="80"/>
    </row>
    <row r="22" spans="1:24" ht="25.95" customHeight="1">
      <c r="A22" s="35">
        <v>10</v>
      </c>
      <c r="B22" s="35">
        <v>9</v>
      </c>
      <c r="C22" s="28" t="s">
        <v>931</v>
      </c>
      <c r="D22" s="41">
        <v>10148.85</v>
      </c>
      <c r="E22" s="41">
        <v>12835.97</v>
      </c>
      <c r="F22" s="45">
        <f t="shared" si="1"/>
        <v>-0.20934296356255111</v>
      </c>
      <c r="G22" s="41">
        <v>1536</v>
      </c>
      <c r="H22" s="39">
        <v>74</v>
      </c>
      <c r="I22" s="89">
        <f t="shared" si="0"/>
        <v>20.756756756756758</v>
      </c>
      <c r="J22" s="39">
        <v>16</v>
      </c>
      <c r="K22" s="39">
        <v>4</v>
      </c>
      <c r="L22" s="41">
        <v>112050.87</v>
      </c>
      <c r="M22" s="41">
        <v>16575</v>
      </c>
      <c r="N22" s="78">
        <v>44967</v>
      </c>
      <c r="O22" s="36" t="s">
        <v>539</v>
      </c>
      <c r="V22" s="125"/>
      <c r="W22" s="80"/>
    </row>
    <row r="23" spans="1:24" ht="25.35" customHeight="1">
      <c r="A23" s="107"/>
      <c r="B23" s="107"/>
      <c r="C23" s="117" t="s">
        <v>53</v>
      </c>
      <c r="D23" s="108">
        <f>SUM(D13:D22)</f>
        <v>204841.80000000002</v>
      </c>
      <c r="E23" s="108">
        <v>200689.58</v>
      </c>
      <c r="F23" s="109">
        <f>(D23-E23)/E23</f>
        <v>2.0689763763519914E-2</v>
      </c>
      <c r="G23" s="108">
        <f>SUM(G13:G22)</f>
        <v>30843</v>
      </c>
      <c r="H23" s="110"/>
      <c r="I23" s="110"/>
      <c r="J23" s="110"/>
      <c r="K23" s="110"/>
      <c r="L23" s="108"/>
      <c r="M23" s="108"/>
      <c r="N23" s="111"/>
      <c r="O23" s="112"/>
      <c r="W23" s="122"/>
      <c r="X23" s="93"/>
    </row>
    <row r="24" spans="1:24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122"/>
      <c r="X24" s="93"/>
    </row>
    <row r="25" spans="1:24" ht="25.95" customHeight="1">
      <c r="A25" s="35">
        <v>11</v>
      </c>
      <c r="B25" s="35">
        <v>2</v>
      </c>
      <c r="C25" s="28" t="s">
        <v>943</v>
      </c>
      <c r="D25" s="41">
        <v>8835.6299999999992</v>
      </c>
      <c r="E25" s="41">
        <v>24199.57</v>
      </c>
      <c r="F25" s="45">
        <f t="shared" si="1"/>
        <v>-0.63488483473053448</v>
      </c>
      <c r="G25" s="41">
        <v>1320</v>
      </c>
      <c r="H25" s="39">
        <v>37</v>
      </c>
      <c r="I25" s="89">
        <f t="shared" si="0"/>
        <v>35.675675675675677</v>
      </c>
      <c r="J25" s="39">
        <v>10</v>
      </c>
      <c r="K25" s="39">
        <v>3</v>
      </c>
      <c r="L25" s="41">
        <v>126473.73</v>
      </c>
      <c r="M25" s="41">
        <v>16978</v>
      </c>
      <c r="N25" s="78">
        <v>44974</v>
      </c>
      <c r="O25" s="36" t="s">
        <v>944</v>
      </c>
      <c r="V25" s="125"/>
      <c r="W25" s="80"/>
    </row>
    <row r="26" spans="1:24" ht="25.5" customHeight="1">
      <c r="A26" s="35">
        <v>12</v>
      </c>
      <c r="B26" s="35" t="s">
        <v>34</v>
      </c>
      <c r="C26" s="28" t="s">
        <v>971</v>
      </c>
      <c r="D26" s="41">
        <v>8361</v>
      </c>
      <c r="E26" s="41" t="s">
        <v>36</v>
      </c>
      <c r="F26" s="98" t="s">
        <v>36</v>
      </c>
      <c r="G26" s="41">
        <v>1745</v>
      </c>
      <c r="H26" s="39" t="s">
        <v>36</v>
      </c>
      <c r="I26" s="39" t="s">
        <v>36</v>
      </c>
      <c r="J26" s="41">
        <v>18</v>
      </c>
      <c r="K26" s="39">
        <v>1</v>
      </c>
      <c r="L26" s="41">
        <v>8361</v>
      </c>
      <c r="M26" s="41">
        <v>1745</v>
      </c>
      <c r="N26" s="78">
        <v>44988</v>
      </c>
      <c r="O26" s="36" t="s">
        <v>65</v>
      </c>
      <c r="V26" s="125"/>
      <c r="W26" s="80"/>
    </row>
    <row r="27" spans="1:24" ht="25.5" customHeight="1">
      <c r="A27" s="35">
        <v>13</v>
      </c>
      <c r="B27" s="35">
        <v>7</v>
      </c>
      <c r="C27" s="28" t="s">
        <v>962</v>
      </c>
      <c r="D27" s="41">
        <v>5847.49</v>
      </c>
      <c r="E27" s="41">
        <v>16708.54</v>
      </c>
      <c r="F27" s="45">
        <f t="shared" ref="F27:F38" si="2">(D27-E27)/E27</f>
        <v>-0.65002986496725634</v>
      </c>
      <c r="G27" s="41">
        <v>812</v>
      </c>
      <c r="H27" s="39">
        <v>26</v>
      </c>
      <c r="I27" s="39">
        <f>G27/H27</f>
        <v>31.23076923076923</v>
      </c>
      <c r="J27" s="39">
        <v>10</v>
      </c>
      <c r="K27" s="39">
        <v>2</v>
      </c>
      <c r="L27" s="41">
        <v>29617.919999999998</v>
      </c>
      <c r="M27" s="41">
        <v>3999</v>
      </c>
      <c r="N27" s="78">
        <v>44981</v>
      </c>
      <c r="O27" s="36" t="s">
        <v>825</v>
      </c>
      <c r="V27" s="125"/>
      <c r="W27" s="80"/>
    </row>
    <row r="28" spans="1:24" ht="25.5" customHeight="1">
      <c r="A28" s="35">
        <v>14</v>
      </c>
      <c r="B28" s="35">
        <v>10</v>
      </c>
      <c r="C28" s="28" t="s">
        <v>916</v>
      </c>
      <c r="D28" s="41">
        <v>5743.6</v>
      </c>
      <c r="E28" s="41">
        <v>12802.59</v>
      </c>
      <c r="F28" s="45">
        <f t="shared" si="2"/>
        <v>-0.55137202706639821</v>
      </c>
      <c r="G28" s="41">
        <v>782</v>
      </c>
      <c r="H28" s="41">
        <v>24</v>
      </c>
      <c r="I28" s="39">
        <f>G28/H28</f>
        <v>32.583333333333336</v>
      </c>
      <c r="J28" s="41">
        <v>6</v>
      </c>
      <c r="K28" s="39">
        <v>6</v>
      </c>
      <c r="L28" s="41">
        <v>241115.39000000004</v>
      </c>
      <c r="M28" s="41">
        <v>42662</v>
      </c>
      <c r="N28" s="78">
        <v>44960</v>
      </c>
      <c r="O28" s="36" t="s">
        <v>62</v>
      </c>
      <c r="V28" s="125"/>
      <c r="W28" s="80"/>
    </row>
    <row r="29" spans="1:24" ht="25.5" customHeight="1">
      <c r="A29" s="35">
        <v>15</v>
      </c>
      <c r="B29" s="35">
        <v>12</v>
      </c>
      <c r="C29" s="28" t="s">
        <v>957</v>
      </c>
      <c r="D29" s="41">
        <v>4403</v>
      </c>
      <c r="E29" s="41">
        <v>8668</v>
      </c>
      <c r="F29" s="45">
        <f t="shared" si="2"/>
        <v>-0.49203968620212274</v>
      </c>
      <c r="G29" s="41">
        <v>636</v>
      </c>
      <c r="H29" s="39" t="s">
        <v>36</v>
      </c>
      <c r="I29" s="39" t="s">
        <v>36</v>
      </c>
      <c r="J29" s="39">
        <v>9</v>
      </c>
      <c r="K29" s="39">
        <v>2</v>
      </c>
      <c r="L29" s="41">
        <v>16187</v>
      </c>
      <c r="M29" s="41">
        <v>2358</v>
      </c>
      <c r="N29" s="78">
        <v>44981</v>
      </c>
      <c r="O29" s="36" t="s">
        <v>65</v>
      </c>
      <c r="V29" s="125"/>
      <c r="W29" s="80"/>
    </row>
    <row r="30" spans="1:24" ht="25.95" customHeight="1">
      <c r="A30" s="35">
        <v>16</v>
      </c>
      <c r="B30" s="35">
        <v>13</v>
      </c>
      <c r="C30" s="28" t="s">
        <v>863</v>
      </c>
      <c r="D30" s="41">
        <v>3752.44</v>
      </c>
      <c r="E30" s="41">
        <v>7549.55</v>
      </c>
      <c r="F30" s="45">
        <f t="shared" si="2"/>
        <v>-0.50295845447741916</v>
      </c>
      <c r="G30" s="41">
        <v>508</v>
      </c>
      <c r="H30" s="39">
        <v>13</v>
      </c>
      <c r="I30" s="39">
        <f>G30/H30</f>
        <v>39.07692307692308</v>
      </c>
      <c r="J30" s="39" t="s">
        <v>36</v>
      </c>
      <c r="K30" s="39">
        <v>10</v>
      </c>
      <c r="L30" s="41">
        <f>856306.98-2700+10553.7+11546.36-1776.98+3414.57+7122.62+426.93+1753.62+189.59+3752.44</f>
        <v>890589.82999999984</v>
      </c>
      <c r="M30" s="41">
        <v>134251</v>
      </c>
      <c r="N30" s="78">
        <v>44925</v>
      </c>
      <c r="O30" s="36" t="s">
        <v>314</v>
      </c>
      <c r="V30" s="125"/>
      <c r="W30" s="125"/>
      <c r="X30" s="80"/>
    </row>
    <row r="31" spans="1:24" ht="25.5" customHeight="1">
      <c r="A31" s="35">
        <v>17</v>
      </c>
      <c r="B31" s="35">
        <v>14</v>
      </c>
      <c r="C31" s="28" t="s">
        <v>932</v>
      </c>
      <c r="D31" s="41">
        <v>3042.86</v>
      </c>
      <c r="E31" s="41">
        <v>5940.58</v>
      </c>
      <c r="F31" s="45">
        <f t="shared" si="2"/>
        <v>-0.48778402108884988</v>
      </c>
      <c r="G31" s="41">
        <v>425</v>
      </c>
      <c r="H31" s="39">
        <v>11</v>
      </c>
      <c r="I31" s="39">
        <f t="shared" ref="I31:I37" si="3">G31/H31</f>
        <v>38.636363636363633</v>
      </c>
      <c r="J31" s="39">
        <v>5</v>
      </c>
      <c r="K31" s="39">
        <v>4</v>
      </c>
      <c r="L31" s="41">
        <v>143417.99</v>
      </c>
      <c r="M31" s="41">
        <v>18713</v>
      </c>
      <c r="N31" s="78">
        <v>44967</v>
      </c>
      <c r="O31" s="36" t="s">
        <v>45</v>
      </c>
      <c r="V31" s="125"/>
      <c r="W31" s="125"/>
      <c r="X31" s="80"/>
    </row>
    <row r="32" spans="1:24" ht="25.5" customHeight="1">
      <c r="A32" s="35">
        <v>18</v>
      </c>
      <c r="B32" s="59">
        <v>15</v>
      </c>
      <c r="C32" s="28" t="s">
        <v>908</v>
      </c>
      <c r="D32" s="41">
        <v>2362.08</v>
      </c>
      <c r="E32" s="41">
        <v>5279.7</v>
      </c>
      <c r="F32" s="45">
        <f t="shared" si="2"/>
        <v>-0.55261094380362519</v>
      </c>
      <c r="G32" s="41">
        <v>325</v>
      </c>
      <c r="H32" s="39">
        <v>7</v>
      </c>
      <c r="I32" s="39">
        <f t="shared" si="3"/>
        <v>46.428571428571431</v>
      </c>
      <c r="J32" s="39">
        <v>3</v>
      </c>
      <c r="K32" s="39">
        <v>6</v>
      </c>
      <c r="L32" s="41">
        <v>96545.63</v>
      </c>
      <c r="M32" s="41">
        <v>14375</v>
      </c>
      <c r="N32" s="78">
        <v>44953</v>
      </c>
      <c r="O32" s="36" t="s">
        <v>48</v>
      </c>
      <c r="V32" s="125"/>
      <c r="W32" s="125"/>
      <c r="X32" s="80"/>
    </row>
    <row r="33" spans="1:24" ht="25.5" customHeight="1">
      <c r="A33" s="35">
        <v>19</v>
      </c>
      <c r="B33" s="59" t="s">
        <v>34</v>
      </c>
      <c r="C33" s="87" t="s">
        <v>979</v>
      </c>
      <c r="D33" s="88">
        <v>1782.5</v>
      </c>
      <c r="E33" s="41" t="s">
        <v>36</v>
      </c>
      <c r="F33" s="98" t="s">
        <v>36</v>
      </c>
      <c r="G33" s="88">
        <v>321</v>
      </c>
      <c r="H33" s="89">
        <v>10</v>
      </c>
      <c r="I33" s="89">
        <f t="shared" si="3"/>
        <v>32.1</v>
      </c>
      <c r="J33" s="89">
        <v>5</v>
      </c>
      <c r="K33" s="89">
        <v>1</v>
      </c>
      <c r="L33" s="88">
        <v>1782.5</v>
      </c>
      <c r="M33" s="88">
        <v>321</v>
      </c>
      <c r="N33" s="90">
        <v>44988</v>
      </c>
      <c r="O33" s="91" t="s">
        <v>119</v>
      </c>
      <c r="V33" s="125"/>
      <c r="W33" s="125"/>
      <c r="X33" s="80"/>
    </row>
    <row r="34" spans="1:24" ht="25.5" customHeight="1">
      <c r="A34" s="35">
        <v>20</v>
      </c>
      <c r="B34" s="35">
        <v>19</v>
      </c>
      <c r="C34" s="28" t="s">
        <v>947</v>
      </c>
      <c r="D34" s="41">
        <v>1373.4</v>
      </c>
      <c r="E34" s="41">
        <v>1644</v>
      </c>
      <c r="F34" s="45">
        <f t="shared" si="2"/>
        <v>-0.16459854014598535</v>
      </c>
      <c r="G34" s="41">
        <v>192</v>
      </c>
      <c r="H34" s="39">
        <v>6</v>
      </c>
      <c r="I34" s="39">
        <f t="shared" si="3"/>
        <v>32</v>
      </c>
      <c r="J34" s="39">
        <v>2</v>
      </c>
      <c r="K34" s="39">
        <v>5</v>
      </c>
      <c r="L34" s="41">
        <v>32637.8</v>
      </c>
      <c r="M34" s="41">
        <v>5243</v>
      </c>
      <c r="N34" s="78">
        <v>44960</v>
      </c>
      <c r="O34" s="36" t="s">
        <v>41</v>
      </c>
      <c r="V34" s="125"/>
      <c r="W34" s="125"/>
      <c r="X34" s="80"/>
    </row>
    <row r="35" spans="1:24" ht="24.75" customHeight="1">
      <c r="A35" s="107"/>
      <c r="B35" s="107"/>
      <c r="C35" s="117" t="s">
        <v>69</v>
      </c>
      <c r="D35" s="108">
        <f>SUM(D23:D34)</f>
        <v>250345.8</v>
      </c>
      <c r="E35" s="108">
        <v>249791.71</v>
      </c>
      <c r="F35" s="109">
        <f>(D35-E35)/E35</f>
        <v>2.218208122279144E-3</v>
      </c>
      <c r="G35" s="108">
        <f ca="1">SUM(G23:G37)</f>
        <v>38116</v>
      </c>
      <c r="H35" s="110"/>
      <c r="I35" s="110"/>
      <c r="J35" s="110"/>
      <c r="K35" s="110"/>
      <c r="L35" s="108"/>
      <c r="M35" s="108"/>
      <c r="N35" s="111"/>
      <c r="O35" s="112"/>
      <c r="W35" s="125"/>
      <c r="X35" s="93"/>
    </row>
    <row r="36" spans="1:24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122"/>
      <c r="X36" s="93"/>
    </row>
    <row r="37" spans="1:24" ht="25.95" customHeight="1">
      <c r="A37" s="35">
        <v>21</v>
      </c>
      <c r="B37" s="35">
        <v>17</v>
      </c>
      <c r="C37" s="28" t="s">
        <v>865</v>
      </c>
      <c r="D37" s="39">
        <v>1079.46</v>
      </c>
      <c r="E37" s="39">
        <v>2096.91</v>
      </c>
      <c r="F37" s="45">
        <f t="shared" si="2"/>
        <v>-0.48521395768058712</v>
      </c>
      <c r="G37" s="41">
        <v>207</v>
      </c>
      <c r="H37" s="39">
        <v>5</v>
      </c>
      <c r="I37" s="39">
        <f t="shared" si="3"/>
        <v>41.4</v>
      </c>
      <c r="J37" s="39">
        <v>4</v>
      </c>
      <c r="K37" s="39">
        <v>10</v>
      </c>
      <c r="L37" s="41">
        <v>161560.91000000003</v>
      </c>
      <c r="M37" s="41">
        <v>32800</v>
      </c>
      <c r="N37" s="78">
        <v>44925</v>
      </c>
      <c r="O37" s="36" t="s">
        <v>876</v>
      </c>
      <c r="V37" s="125"/>
      <c r="W37" s="125"/>
      <c r="X37" s="80"/>
    </row>
    <row r="38" spans="1:24" ht="25.5" customHeight="1">
      <c r="A38" s="35">
        <v>22</v>
      </c>
      <c r="B38" s="35">
        <v>18</v>
      </c>
      <c r="C38" s="28" t="s">
        <v>880</v>
      </c>
      <c r="D38" s="41">
        <v>1068</v>
      </c>
      <c r="E38" s="41">
        <v>2088</v>
      </c>
      <c r="F38" s="45">
        <f t="shared" si="2"/>
        <v>-0.4885057471264368</v>
      </c>
      <c r="G38" s="41">
        <v>268</v>
      </c>
      <c r="H38" s="39" t="s">
        <v>36</v>
      </c>
      <c r="I38" s="39" t="s">
        <v>36</v>
      </c>
      <c r="J38" s="39">
        <v>5</v>
      </c>
      <c r="K38" s="39">
        <v>8</v>
      </c>
      <c r="L38" s="41">
        <v>68718</v>
      </c>
      <c r="M38" s="41">
        <v>14210</v>
      </c>
      <c r="N38" s="78">
        <v>44939</v>
      </c>
      <c r="O38" s="36" t="s">
        <v>65</v>
      </c>
      <c r="V38" s="125"/>
      <c r="W38" s="125"/>
      <c r="X38" s="80"/>
    </row>
    <row r="39" spans="1:24" ht="25.95" customHeight="1">
      <c r="A39" s="35">
        <v>23</v>
      </c>
      <c r="B39" s="35">
        <v>20</v>
      </c>
      <c r="C39" s="28" t="s">
        <v>900</v>
      </c>
      <c r="D39" s="41">
        <v>995.68</v>
      </c>
      <c r="E39" s="88">
        <v>1325.84</v>
      </c>
      <c r="F39" s="45">
        <f>(D39-E39)/E39</f>
        <v>-0.24901948953116515</v>
      </c>
      <c r="G39" s="41">
        <v>141</v>
      </c>
      <c r="H39" s="39">
        <v>5</v>
      </c>
      <c r="I39" s="39">
        <f>G39/H39</f>
        <v>28.2</v>
      </c>
      <c r="J39" s="39">
        <v>2</v>
      </c>
      <c r="K39" s="39">
        <v>7</v>
      </c>
      <c r="L39" s="41">
        <v>98989.1</v>
      </c>
      <c r="M39" s="41">
        <v>14909</v>
      </c>
      <c r="N39" s="78">
        <v>44946</v>
      </c>
      <c r="O39" s="36" t="s">
        <v>920</v>
      </c>
      <c r="V39" s="125"/>
      <c r="W39" s="125"/>
      <c r="X39" s="80"/>
    </row>
    <row r="40" spans="1:24" ht="25.95" customHeight="1">
      <c r="A40" s="35">
        <v>24</v>
      </c>
      <c r="B40" s="35" t="s">
        <v>34</v>
      </c>
      <c r="C40" s="28" t="s">
        <v>980</v>
      </c>
      <c r="D40" s="41">
        <v>994</v>
      </c>
      <c r="E40" s="45" t="s">
        <v>36</v>
      </c>
      <c r="F40" s="45" t="s">
        <v>36</v>
      </c>
      <c r="G40" s="41">
        <v>192</v>
      </c>
      <c r="H40" s="39">
        <v>8</v>
      </c>
      <c r="I40" s="39">
        <f>G40/H40</f>
        <v>24</v>
      </c>
      <c r="J40" s="39">
        <v>2</v>
      </c>
      <c r="K40" s="39">
        <v>1</v>
      </c>
      <c r="L40" s="41">
        <v>994</v>
      </c>
      <c r="M40" s="41">
        <v>192</v>
      </c>
      <c r="N40" s="78">
        <v>44988</v>
      </c>
      <c r="O40" s="36" t="s">
        <v>119</v>
      </c>
      <c r="V40" s="125"/>
      <c r="W40" s="125"/>
      <c r="X40" s="80"/>
    </row>
    <row r="41" spans="1:24" ht="25.5" customHeight="1">
      <c r="A41" s="35">
        <v>25</v>
      </c>
      <c r="B41" s="35">
        <v>21</v>
      </c>
      <c r="C41" s="28" t="s">
        <v>875</v>
      </c>
      <c r="D41" s="41">
        <v>702</v>
      </c>
      <c r="E41" s="41">
        <v>966.1</v>
      </c>
      <c r="F41" s="45">
        <f>(D41-E41)/E41</f>
        <v>-0.27336714625815134</v>
      </c>
      <c r="G41" s="41">
        <v>128</v>
      </c>
      <c r="H41" s="39">
        <v>1</v>
      </c>
      <c r="I41" s="39">
        <f>G41/H41</f>
        <v>128</v>
      </c>
      <c r="J41" s="39">
        <v>1</v>
      </c>
      <c r="K41" s="39">
        <v>9</v>
      </c>
      <c r="L41" s="41">
        <v>43122.089999999989</v>
      </c>
      <c r="M41" s="41">
        <v>7024</v>
      </c>
      <c r="N41" s="78" t="s">
        <v>874</v>
      </c>
      <c r="O41" s="36" t="s">
        <v>876</v>
      </c>
      <c r="V41" s="125"/>
      <c r="W41" s="125"/>
      <c r="X41" s="80"/>
    </row>
    <row r="42" spans="1:24" ht="25.5" customHeight="1">
      <c r="A42" s="35">
        <v>26</v>
      </c>
      <c r="B42" s="45" t="s">
        <v>36</v>
      </c>
      <c r="C42" s="87" t="s">
        <v>981</v>
      </c>
      <c r="D42" s="88">
        <v>529</v>
      </c>
      <c r="E42" s="45" t="s">
        <v>36</v>
      </c>
      <c r="F42" s="45" t="s">
        <v>36</v>
      </c>
      <c r="G42" s="88">
        <v>100</v>
      </c>
      <c r="H42" s="88">
        <v>3</v>
      </c>
      <c r="I42" s="39">
        <f>G42/H42</f>
        <v>33.333333333333336</v>
      </c>
      <c r="J42" s="88">
        <v>2</v>
      </c>
      <c r="K42" s="89">
        <v>2</v>
      </c>
      <c r="L42" s="88">
        <v>2147.0700000000002</v>
      </c>
      <c r="M42" s="88">
        <v>476</v>
      </c>
      <c r="N42" s="90">
        <v>44981</v>
      </c>
      <c r="O42" s="91" t="s">
        <v>119</v>
      </c>
      <c r="V42" s="125"/>
      <c r="W42" s="125"/>
      <c r="X42" s="80"/>
    </row>
    <row r="43" spans="1:24" ht="25.95" customHeight="1">
      <c r="A43" s="35">
        <v>27</v>
      </c>
      <c r="B43" s="35">
        <v>25</v>
      </c>
      <c r="C43" s="28" t="s">
        <v>873</v>
      </c>
      <c r="D43" s="41">
        <v>433.5</v>
      </c>
      <c r="E43" s="41">
        <v>524</v>
      </c>
      <c r="F43" s="45">
        <f>(D43-E43)/E43</f>
        <v>-0.17270992366412213</v>
      </c>
      <c r="G43" s="41">
        <v>79</v>
      </c>
      <c r="H43" s="39">
        <v>9</v>
      </c>
      <c r="I43" s="39">
        <f t="shared" ref="I43:I52" si="4">G43/H43</f>
        <v>8.7777777777777786</v>
      </c>
      <c r="J43" s="39">
        <v>1</v>
      </c>
      <c r="K43" s="39">
        <v>9</v>
      </c>
      <c r="L43" s="41">
        <v>80029.78</v>
      </c>
      <c r="M43" s="41">
        <v>12548</v>
      </c>
      <c r="N43" s="78" t="s">
        <v>874</v>
      </c>
      <c r="O43" s="36" t="s">
        <v>39</v>
      </c>
      <c r="V43" s="125"/>
      <c r="W43" s="125"/>
      <c r="X43" s="80"/>
    </row>
    <row r="44" spans="1:24" ht="25.95" customHeight="1">
      <c r="A44" s="35">
        <v>28</v>
      </c>
      <c r="B44" s="71" t="s">
        <v>36</v>
      </c>
      <c r="C44" s="28" t="s">
        <v>855</v>
      </c>
      <c r="D44" s="41">
        <v>389</v>
      </c>
      <c r="E44" s="45" t="s">
        <v>36</v>
      </c>
      <c r="F44" s="45" t="s">
        <v>36</v>
      </c>
      <c r="G44" s="41">
        <v>72</v>
      </c>
      <c r="H44" s="39">
        <v>1</v>
      </c>
      <c r="I44" s="39">
        <f t="shared" si="4"/>
        <v>72</v>
      </c>
      <c r="J44" s="39">
        <v>1</v>
      </c>
      <c r="K44" s="39">
        <v>11</v>
      </c>
      <c r="L44" s="41">
        <v>173916.67</v>
      </c>
      <c r="M44" s="41">
        <v>27365</v>
      </c>
      <c r="N44" s="78">
        <v>44916</v>
      </c>
      <c r="O44" s="36" t="s">
        <v>39</v>
      </c>
      <c r="V44" s="125"/>
      <c r="W44" s="125"/>
      <c r="X44" s="80"/>
    </row>
    <row r="45" spans="1:24" ht="25.95" customHeight="1">
      <c r="A45" s="35">
        <v>29</v>
      </c>
      <c r="B45" s="35">
        <v>22</v>
      </c>
      <c r="C45" s="28" t="s">
        <v>887</v>
      </c>
      <c r="D45" s="41">
        <v>274.8</v>
      </c>
      <c r="E45" s="41">
        <v>891.5</v>
      </c>
      <c r="F45" s="45">
        <f>(D45-E45)/E45</f>
        <v>-0.69175546831183399</v>
      </c>
      <c r="G45" s="41">
        <v>39</v>
      </c>
      <c r="H45" s="39">
        <v>4</v>
      </c>
      <c r="I45" s="39">
        <f t="shared" si="4"/>
        <v>9.75</v>
      </c>
      <c r="J45" s="39">
        <v>2</v>
      </c>
      <c r="K45" s="39">
        <v>8</v>
      </c>
      <c r="L45" s="41">
        <v>20312.689999999999</v>
      </c>
      <c r="M45" s="41">
        <v>3254</v>
      </c>
      <c r="N45" s="78" t="s">
        <v>883</v>
      </c>
      <c r="O45" s="36" t="s">
        <v>81</v>
      </c>
      <c r="V45" s="125"/>
      <c r="W45" s="125"/>
      <c r="X45" s="80"/>
    </row>
    <row r="46" spans="1:24" ht="25.95" customHeight="1">
      <c r="A46" s="35">
        <v>30</v>
      </c>
      <c r="B46" s="35">
        <v>24</v>
      </c>
      <c r="C46" s="28" t="s">
        <v>907</v>
      </c>
      <c r="D46" s="41">
        <v>209.5</v>
      </c>
      <c r="E46" s="41">
        <v>539.4</v>
      </c>
      <c r="F46" s="45">
        <f>(D46-E46)/E46</f>
        <v>-0.61160548757879118</v>
      </c>
      <c r="G46" s="41">
        <v>38</v>
      </c>
      <c r="H46" s="39">
        <v>1</v>
      </c>
      <c r="I46" s="39">
        <f t="shared" si="4"/>
        <v>38</v>
      </c>
      <c r="J46" s="39">
        <v>1</v>
      </c>
      <c r="K46" s="39">
        <v>6</v>
      </c>
      <c r="L46" s="41">
        <v>28316.880000000001</v>
      </c>
      <c r="M46" s="41">
        <v>4815</v>
      </c>
      <c r="N46" s="78">
        <v>44953</v>
      </c>
      <c r="O46" s="36" t="s">
        <v>48</v>
      </c>
      <c r="V46" s="125"/>
      <c r="W46" s="125"/>
      <c r="X46" s="80"/>
    </row>
    <row r="47" spans="1:24" ht="25.35" customHeight="1">
      <c r="A47" s="107"/>
      <c r="B47" s="107"/>
      <c r="C47" s="117" t="s">
        <v>101</v>
      </c>
      <c r="D47" s="108">
        <f>SUM(D34:D46)</f>
        <v>258394.13999999996</v>
      </c>
      <c r="E47" s="108">
        <v>255509.9</v>
      </c>
      <c r="F47" s="109">
        <f>(D47-E47)/E47</f>
        <v>1.1288173178416811E-2</v>
      </c>
      <c r="G47" s="108">
        <f ca="1">SUM(G34:G51)</f>
        <v>39238</v>
      </c>
      <c r="H47" s="110"/>
      <c r="I47" s="110"/>
      <c r="J47" s="110"/>
      <c r="K47" s="110"/>
      <c r="L47" s="108"/>
      <c r="M47" s="108"/>
      <c r="N47" s="111"/>
      <c r="O47" s="112"/>
    </row>
    <row r="48" spans="1:24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4" ht="25.5" customHeight="1">
      <c r="A49" s="35">
        <v>31</v>
      </c>
      <c r="B49" s="35" t="s">
        <v>34</v>
      </c>
      <c r="C49" s="28" t="s">
        <v>970</v>
      </c>
      <c r="D49" s="41">
        <v>178.25</v>
      </c>
      <c r="E49" s="45" t="s">
        <v>36</v>
      </c>
      <c r="F49" s="45" t="s">
        <v>36</v>
      </c>
      <c r="G49" s="41">
        <v>32</v>
      </c>
      <c r="H49" s="39">
        <v>7</v>
      </c>
      <c r="I49" s="39">
        <f t="shared" si="4"/>
        <v>4.5714285714285712</v>
      </c>
      <c r="J49" s="39">
        <v>5</v>
      </c>
      <c r="K49" s="39">
        <v>1</v>
      </c>
      <c r="L49" s="41">
        <v>178.25</v>
      </c>
      <c r="M49" s="41">
        <v>32</v>
      </c>
      <c r="N49" s="78">
        <v>44988</v>
      </c>
      <c r="O49" s="36" t="s">
        <v>944</v>
      </c>
      <c r="V49" s="125"/>
      <c r="W49" s="125"/>
      <c r="X49" s="80"/>
    </row>
    <row r="50" spans="1:24" ht="25.5" customHeight="1">
      <c r="A50" s="35">
        <v>32</v>
      </c>
      <c r="B50" s="35">
        <v>37</v>
      </c>
      <c r="C50" s="28" t="s">
        <v>950</v>
      </c>
      <c r="D50" s="41">
        <v>147.69999999999999</v>
      </c>
      <c r="E50" s="41">
        <v>27</v>
      </c>
      <c r="F50" s="45">
        <f t="shared" ref="F50:F56" si="5">(D50-E50)/E50</f>
        <v>4.4703703703703699</v>
      </c>
      <c r="G50" s="41">
        <v>21</v>
      </c>
      <c r="H50" s="39">
        <v>2</v>
      </c>
      <c r="I50" s="39">
        <f t="shared" si="4"/>
        <v>10.5</v>
      </c>
      <c r="J50" s="39">
        <v>2</v>
      </c>
      <c r="K50" s="39">
        <v>3</v>
      </c>
      <c r="L50" s="41">
        <v>985</v>
      </c>
      <c r="M50" s="41">
        <v>182</v>
      </c>
      <c r="N50" s="78">
        <v>44974</v>
      </c>
      <c r="O50" s="36" t="s">
        <v>944</v>
      </c>
      <c r="V50" s="125"/>
      <c r="W50" s="125"/>
      <c r="X50" s="80"/>
    </row>
    <row r="51" spans="1:24" ht="25.95" customHeight="1">
      <c r="A51" s="35">
        <v>33</v>
      </c>
      <c r="B51" s="35">
        <v>27</v>
      </c>
      <c r="C51" s="28" t="s">
        <v>905</v>
      </c>
      <c r="D51" s="41">
        <v>85</v>
      </c>
      <c r="E51" s="41">
        <v>440.7</v>
      </c>
      <c r="F51" s="45">
        <f t="shared" si="5"/>
        <v>-0.80712502836396638</v>
      </c>
      <c r="G51" s="41">
        <v>12</v>
      </c>
      <c r="H51" s="39">
        <v>2</v>
      </c>
      <c r="I51" s="39">
        <f t="shared" si="4"/>
        <v>6</v>
      </c>
      <c r="J51" s="39">
        <v>1</v>
      </c>
      <c r="K51" s="39">
        <v>6</v>
      </c>
      <c r="L51" s="41">
        <v>24638.500000000004</v>
      </c>
      <c r="M51" s="41">
        <v>4121</v>
      </c>
      <c r="N51" s="78">
        <v>44953</v>
      </c>
      <c r="O51" s="36" t="s">
        <v>906</v>
      </c>
      <c r="V51" s="125"/>
      <c r="W51" s="125"/>
      <c r="X51" s="80"/>
    </row>
    <row r="52" spans="1:24" ht="25.95" customHeight="1">
      <c r="A52" s="35">
        <v>34</v>
      </c>
      <c r="B52" s="35">
        <v>30</v>
      </c>
      <c r="C52" s="28" t="s">
        <v>753</v>
      </c>
      <c r="D52" s="41">
        <v>64.900000000000006</v>
      </c>
      <c r="E52" s="41">
        <v>268.5</v>
      </c>
      <c r="F52" s="45">
        <f t="shared" si="5"/>
        <v>-0.75828677839851022</v>
      </c>
      <c r="G52" s="41">
        <v>9</v>
      </c>
      <c r="H52" s="39">
        <v>1</v>
      </c>
      <c r="I52" s="39">
        <f t="shared" si="4"/>
        <v>9</v>
      </c>
      <c r="J52" s="39">
        <v>1</v>
      </c>
      <c r="K52" s="39">
        <v>21</v>
      </c>
      <c r="L52" s="41">
        <v>1004777.1900000002</v>
      </c>
      <c r="M52" s="41">
        <v>144222</v>
      </c>
      <c r="N52" s="78">
        <v>44848</v>
      </c>
      <c r="O52" s="36" t="s">
        <v>754</v>
      </c>
      <c r="V52" s="125"/>
      <c r="W52" s="125"/>
      <c r="X52" s="80"/>
    </row>
    <row r="53" spans="1:24" ht="25.95" customHeight="1">
      <c r="A53" s="35">
        <v>35</v>
      </c>
      <c r="B53" s="35">
        <v>31</v>
      </c>
      <c r="C53" s="28" t="s">
        <v>897</v>
      </c>
      <c r="D53" s="41">
        <v>61.6</v>
      </c>
      <c r="E53" s="41">
        <v>244.2</v>
      </c>
      <c r="F53" s="45">
        <f t="shared" si="5"/>
        <v>-0.74774774774774777</v>
      </c>
      <c r="G53" s="41">
        <v>8</v>
      </c>
      <c r="H53" s="39">
        <v>1</v>
      </c>
      <c r="I53" s="39">
        <f>G53/H53</f>
        <v>8</v>
      </c>
      <c r="J53" s="39">
        <v>1</v>
      </c>
      <c r="K53" s="39">
        <v>7</v>
      </c>
      <c r="L53" s="41">
        <v>61011.55999999999</v>
      </c>
      <c r="M53" s="41">
        <v>9370</v>
      </c>
      <c r="N53" s="78">
        <v>44946</v>
      </c>
      <c r="O53" s="36" t="s">
        <v>898</v>
      </c>
      <c r="V53" s="125"/>
      <c r="W53" s="125"/>
      <c r="X53" s="80"/>
    </row>
    <row r="54" spans="1:24" ht="25.5" customHeight="1">
      <c r="A54" s="35">
        <v>36</v>
      </c>
      <c r="B54" s="35">
        <v>26</v>
      </c>
      <c r="C54" s="28" t="s">
        <v>929</v>
      </c>
      <c r="D54" s="41">
        <v>42.1</v>
      </c>
      <c r="E54" s="41">
        <v>448.99</v>
      </c>
      <c r="F54" s="45">
        <f t="shared" si="5"/>
        <v>-0.90623399184837072</v>
      </c>
      <c r="G54" s="41">
        <v>10</v>
      </c>
      <c r="H54" s="39">
        <v>1</v>
      </c>
      <c r="I54" s="39">
        <f>G54/H54</f>
        <v>10</v>
      </c>
      <c r="J54" s="39">
        <v>1</v>
      </c>
      <c r="K54" s="39">
        <v>4</v>
      </c>
      <c r="L54" s="41">
        <v>4982.7</v>
      </c>
      <c r="M54" s="41">
        <v>1220</v>
      </c>
      <c r="N54" s="78">
        <v>44602</v>
      </c>
      <c r="O54" s="36" t="s">
        <v>81</v>
      </c>
      <c r="V54" s="125"/>
      <c r="W54" s="125"/>
      <c r="X54" s="80"/>
    </row>
    <row r="55" spans="1:24" ht="25.95" customHeight="1">
      <c r="A55" s="35">
        <v>37</v>
      </c>
      <c r="B55" s="35">
        <v>36</v>
      </c>
      <c r="C55" s="28" t="s">
        <v>951</v>
      </c>
      <c r="D55" s="41">
        <v>16</v>
      </c>
      <c r="E55" s="41">
        <v>130</v>
      </c>
      <c r="F55" s="45">
        <f t="shared" si="5"/>
        <v>-0.87692307692307692</v>
      </c>
      <c r="G55" s="41">
        <v>2</v>
      </c>
      <c r="H55" s="39">
        <v>1</v>
      </c>
      <c r="I55" s="39">
        <f>G55/H55</f>
        <v>2</v>
      </c>
      <c r="J55" s="39">
        <v>1</v>
      </c>
      <c r="K55" s="39">
        <v>3</v>
      </c>
      <c r="L55" s="41">
        <v>589.45000000000005</v>
      </c>
      <c r="M55" s="41">
        <v>99</v>
      </c>
      <c r="N55" s="78">
        <v>44974</v>
      </c>
      <c r="O55" s="36" t="s">
        <v>81</v>
      </c>
      <c r="V55" s="125"/>
      <c r="W55" s="125"/>
      <c r="X55" s="80"/>
    </row>
    <row r="56" spans="1:24" ht="25.95" customHeight="1">
      <c r="A56" s="86"/>
      <c r="B56" s="86"/>
      <c r="C56" s="117" t="s">
        <v>982</v>
      </c>
      <c r="D56" s="108">
        <f>SUM(D47:D55)</f>
        <v>258989.68999999997</v>
      </c>
      <c r="E56" s="110">
        <v>256264</v>
      </c>
      <c r="F56" s="109">
        <f t="shared" si="5"/>
        <v>1.063625792151833E-2</v>
      </c>
      <c r="G56" s="108">
        <f ca="1">SUM(G47:G55)</f>
        <v>39267</v>
      </c>
      <c r="H56" s="89"/>
      <c r="I56" s="89"/>
      <c r="J56" s="89"/>
      <c r="K56" s="89"/>
      <c r="L56" s="88" t="s">
        <v>946</v>
      </c>
      <c r="M56" s="88"/>
      <c r="N56" s="90"/>
      <c r="O56" s="91"/>
      <c r="V56" s="122"/>
      <c r="W56" s="122"/>
      <c r="X56" s="93"/>
    </row>
    <row r="57" spans="1:24">
      <c r="W57" s="126"/>
      <c r="X57" s="93"/>
    </row>
    <row r="58" spans="1:24">
      <c r="W58" s="122"/>
      <c r="X58" s="93"/>
    </row>
    <row r="59" spans="1:24">
      <c r="W59" s="122"/>
      <c r="X59" s="93"/>
    </row>
    <row r="60" spans="1:24">
      <c r="W60" s="122"/>
      <c r="X60" s="93"/>
    </row>
    <row r="61" spans="1:24">
      <c r="W61" s="122"/>
      <c r="X61" s="93"/>
    </row>
    <row r="62" spans="1:24">
      <c r="W62" s="122"/>
      <c r="X62" s="93"/>
    </row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sheetPr codeName="Sheet48"/>
  <dimension ref="A1:AC69"/>
  <sheetViews>
    <sheetView topLeftCell="A16" zoomScale="60" zoomScaleNormal="60" workbookViewId="0">
      <selection activeCell="C33" sqref="C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17.33203125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4.88671875" style="1" customWidth="1"/>
    <col min="25" max="25" width="13.6640625" style="1" customWidth="1"/>
    <col min="26" max="26" width="12.5546875" style="1" bestFit="1" customWidth="1"/>
    <col min="27" max="27" width="8.88671875" style="1"/>
    <col min="28" max="28" width="11" style="1" customWidth="1"/>
    <col min="29" max="16384" width="8.88671875" style="1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126</v>
      </c>
      <c r="E6" s="4" t="s">
        <v>139</v>
      </c>
      <c r="F6" s="156"/>
      <c r="G6" s="4" t="s">
        <v>126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Y9" s="32"/>
      <c r="AB9" s="32"/>
    </row>
    <row r="10" spans="1:29">
      <c r="A10" s="159"/>
      <c r="B10" s="159"/>
      <c r="C10" s="156"/>
      <c r="D10" s="75" t="s">
        <v>127</v>
      </c>
      <c r="E10" s="75" t="s">
        <v>140</v>
      </c>
      <c r="F10" s="156"/>
      <c r="G10" s="75" t="s">
        <v>127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46</v>
      </c>
      <c r="D13" s="41">
        <v>71158.73</v>
      </c>
      <c r="E13" s="39" t="s">
        <v>36</v>
      </c>
      <c r="F13" s="39" t="s">
        <v>36</v>
      </c>
      <c r="G13" s="41">
        <v>9449</v>
      </c>
      <c r="H13" s="39">
        <v>122</v>
      </c>
      <c r="I13" s="39">
        <f t="shared" ref="I13:I20" si="0">G13/H13</f>
        <v>77.450819672131146</v>
      </c>
      <c r="J13" s="39">
        <v>15</v>
      </c>
      <c r="K13" s="39">
        <v>1</v>
      </c>
      <c r="L13" s="41">
        <v>80669.440000000002</v>
      </c>
      <c r="M13" s="41">
        <v>10840</v>
      </c>
      <c r="N13" s="37">
        <v>44610</v>
      </c>
      <c r="O13" s="36" t="s">
        <v>39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58</v>
      </c>
      <c r="D14" s="41">
        <v>39398.07</v>
      </c>
      <c r="E14" s="39" t="s">
        <v>36</v>
      </c>
      <c r="F14" s="39" t="s">
        <v>36</v>
      </c>
      <c r="G14" s="41">
        <v>6445</v>
      </c>
      <c r="H14" s="39">
        <v>126</v>
      </c>
      <c r="I14" s="39">
        <f t="shared" si="0"/>
        <v>51.150793650793652</v>
      </c>
      <c r="J14" s="39">
        <v>21</v>
      </c>
      <c r="K14" s="39">
        <v>1</v>
      </c>
      <c r="L14" s="41">
        <v>60388.22</v>
      </c>
      <c r="M14" s="41">
        <v>9859</v>
      </c>
      <c r="N14" s="37">
        <v>44610</v>
      </c>
      <c r="O14" s="36" t="s">
        <v>59</v>
      </c>
      <c r="P14" s="33"/>
      <c r="Q14" s="54"/>
      <c r="R14" s="54"/>
      <c r="S14" s="72"/>
      <c r="T14" s="54"/>
      <c r="V14" s="55"/>
      <c r="W14" s="55"/>
      <c r="X14" s="56"/>
      <c r="Y14" s="55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67</v>
      </c>
      <c r="D15" s="41">
        <v>25623.98</v>
      </c>
      <c r="E15" s="39" t="s">
        <v>36</v>
      </c>
      <c r="F15" s="39" t="s">
        <v>36</v>
      </c>
      <c r="G15" s="41">
        <v>5354</v>
      </c>
      <c r="H15" s="39">
        <v>107</v>
      </c>
      <c r="I15" s="39">
        <f t="shared" si="0"/>
        <v>50.037383177570092</v>
      </c>
      <c r="J15" s="39">
        <v>23</v>
      </c>
      <c r="K15" s="39">
        <v>1</v>
      </c>
      <c r="L15" s="41">
        <v>27023.23</v>
      </c>
      <c r="M15" s="41">
        <v>5642</v>
      </c>
      <c r="N15" s="37">
        <v>44610</v>
      </c>
      <c r="O15" s="36" t="s">
        <v>68</v>
      </c>
      <c r="P15" s="33"/>
      <c r="Q15" s="54"/>
      <c r="R15" s="54"/>
      <c r="S15" s="54"/>
      <c r="T15" s="54"/>
      <c r="V15" s="33"/>
      <c r="W15" s="55"/>
      <c r="X15" s="56"/>
      <c r="Y15" s="55"/>
      <c r="Z15" s="56"/>
      <c r="AA15" s="7"/>
      <c r="AB15" s="32"/>
      <c r="AC15" s="32"/>
    </row>
    <row r="16" spans="1:29" ht="25.35" customHeight="1">
      <c r="A16" s="35">
        <v>4</v>
      </c>
      <c r="B16" s="35">
        <v>3</v>
      </c>
      <c r="C16" s="28" t="s">
        <v>96</v>
      </c>
      <c r="D16" s="41">
        <v>22390.37</v>
      </c>
      <c r="E16" s="39">
        <v>26098.68</v>
      </c>
      <c r="F16" s="45">
        <f t="shared" ref="F16:F21" si="1">(D16-E16)/E16</f>
        <v>-0.14208802897311287</v>
      </c>
      <c r="G16" s="41">
        <v>4419</v>
      </c>
      <c r="H16" s="39">
        <v>97</v>
      </c>
      <c r="I16" s="39">
        <f t="shared" si="0"/>
        <v>45.556701030927833</v>
      </c>
      <c r="J16" s="39">
        <v>15</v>
      </c>
      <c r="K16" s="39">
        <v>2</v>
      </c>
      <c r="L16" s="41">
        <v>81778.95</v>
      </c>
      <c r="M16" s="41">
        <v>16767</v>
      </c>
      <c r="N16" s="37">
        <v>44603</v>
      </c>
      <c r="O16" s="36" t="s">
        <v>48</v>
      </c>
      <c r="P16" s="33"/>
      <c r="Q16" s="54"/>
      <c r="R16" s="54"/>
      <c r="S16" s="54"/>
      <c r="T16" s="54"/>
      <c r="V16" s="33"/>
      <c r="W16" s="55"/>
      <c r="X16" s="56"/>
      <c r="Y16" s="55"/>
      <c r="Z16" s="56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60</v>
      </c>
      <c r="D17" s="41">
        <v>16129.1</v>
      </c>
      <c r="E17" s="39">
        <v>27109.53</v>
      </c>
      <c r="F17" s="45">
        <f t="shared" si="1"/>
        <v>-0.40503948242555288</v>
      </c>
      <c r="G17" s="41">
        <v>2378</v>
      </c>
      <c r="H17" s="39">
        <v>76</v>
      </c>
      <c r="I17" s="39">
        <f t="shared" si="0"/>
        <v>31.289473684210527</v>
      </c>
      <c r="J17" s="39">
        <v>13</v>
      </c>
      <c r="K17" s="39">
        <v>2</v>
      </c>
      <c r="L17" s="41">
        <v>71485</v>
      </c>
      <c r="M17" s="41">
        <v>11012</v>
      </c>
      <c r="N17" s="37">
        <v>44603</v>
      </c>
      <c r="O17" s="36" t="s">
        <v>41</v>
      </c>
      <c r="P17" s="33"/>
      <c r="Q17" s="54"/>
      <c r="R17" s="54"/>
      <c r="S17" s="72"/>
      <c r="T17" s="54"/>
      <c r="V17" s="33"/>
      <c r="W17" s="55"/>
      <c r="X17" s="56"/>
      <c r="Y17" s="55"/>
      <c r="Z17" s="56"/>
      <c r="AA17" s="7"/>
      <c r="AB17" s="32"/>
      <c r="AC17" s="32"/>
    </row>
    <row r="18" spans="1:29" ht="25.35" customHeight="1">
      <c r="A18" s="35">
        <v>6</v>
      </c>
      <c r="B18" s="35">
        <v>4</v>
      </c>
      <c r="C18" s="28" t="s">
        <v>92</v>
      </c>
      <c r="D18" s="41">
        <v>15452.08</v>
      </c>
      <c r="E18" s="39">
        <v>24306.09</v>
      </c>
      <c r="F18" s="45">
        <f t="shared" si="1"/>
        <v>-0.3642712587668358</v>
      </c>
      <c r="G18" s="41">
        <v>2220</v>
      </c>
      <c r="H18" s="39">
        <v>59</v>
      </c>
      <c r="I18" s="39">
        <f t="shared" si="0"/>
        <v>37.627118644067799</v>
      </c>
      <c r="J18" s="39">
        <v>8</v>
      </c>
      <c r="K18" s="39">
        <v>3</v>
      </c>
      <c r="L18" s="41">
        <v>132472.56</v>
      </c>
      <c r="M18" s="41">
        <v>18251</v>
      </c>
      <c r="N18" s="37">
        <v>44596</v>
      </c>
      <c r="O18" s="36" t="s">
        <v>48</v>
      </c>
      <c r="P18" s="33"/>
      <c r="Q18" s="54"/>
      <c r="R18" s="54"/>
      <c r="S18" s="54"/>
      <c r="T18" s="54"/>
      <c r="W18" s="55"/>
      <c r="X18" s="56"/>
      <c r="Y18" s="55"/>
      <c r="Z18" s="56"/>
      <c r="AA18" s="7"/>
      <c r="AB18" s="32"/>
      <c r="AC18" s="32"/>
    </row>
    <row r="19" spans="1:29" ht="25.35" customHeight="1">
      <c r="A19" s="35">
        <v>7</v>
      </c>
      <c r="B19" s="35">
        <v>1</v>
      </c>
      <c r="C19" s="28" t="s">
        <v>79</v>
      </c>
      <c r="D19" s="41">
        <v>14817.78</v>
      </c>
      <c r="E19" s="39">
        <v>33766.49</v>
      </c>
      <c r="F19" s="45">
        <f t="shared" si="1"/>
        <v>-0.56116907620543321</v>
      </c>
      <c r="G19" s="41">
        <v>2146</v>
      </c>
      <c r="H19" s="39">
        <v>70</v>
      </c>
      <c r="I19" s="39">
        <f t="shared" si="0"/>
        <v>30.657142857142858</v>
      </c>
      <c r="J19" s="39">
        <v>11</v>
      </c>
      <c r="K19" s="39">
        <v>2</v>
      </c>
      <c r="L19" s="41">
        <v>96540</v>
      </c>
      <c r="M19" s="41">
        <v>13241</v>
      </c>
      <c r="N19" s="37">
        <v>44603</v>
      </c>
      <c r="O19" s="36" t="s">
        <v>43</v>
      </c>
      <c r="P19" s="33"/>
      <c r="Q19" s="54"/>
      <c r="R19" s="54"/>
      <c r="S19" s="54"/>
      <c r="T19" s="54"/>
      <c r="W19" s="55"/>
      <c r="X19" s="56"/>
      <c r="Y19" s="55"/>
      <c r="Z19" s="56"/>
      <c r="AA19" s="7"/>
      <c r="AB19" s="32"/>
      <c r="AC19" s="32"/>
    </row>
    <row r="20" spans="1:29" ht="25.35" customHeight="1">
      <c r="A20" s="35">
        <v>8</v>
      </c>
      <c r="B20" s="35">
        <v>10</v>
      </c>
      <c r="C20" s="28" t="s">
        <v>54</v>
      </c>
      <c r="D20" s="41">
        <v>7430.05</v>
      </c>
      <c r="E20" s="39">
        <v>5418.91</v>
      </c>
      <c r="F20" s="45">
        <f t="shared" si="1"/>
        <v>0.37113367817513121</v>
      </c>
      <c r="G20" s="41">
        <v>1393</v>
      </c>
      <c r="H20" s="39">
        <v>16</v>
      </c>
      <c r="I20" s="39">
        <f t="shared" si="0"/>
        <v>87.0625</v>
      </c>
      <c r="J20" s="39">
        <v>4</v>
      </c>
      <c r="K20" s="39">
        <v>13</v>
      </c>
      <c r="L20" s="41">
        <v>205287</v>
      </c>
      <c r="M20" s="41">
        <v>40843</v>
      </c>
      <c r="N20" s="37">
        <v>44526</v>
      </c>
      <c r="O20" s="36" t="s">
        <v>41</v>
      </c>
      <c r="P20" s="33"/>
      <c r="Q20" s="54"/>
      <c r="R20" s="54"/>
      <c r="S20" s="54"/>
      <c r="T20" s="54"/>
      <c r="W20" s="55"/>
      <c r="X20" s="56"/>
      <c r="Y20" s="55"/>
      <c r="Z20" s="56"/>
      <c r="AA20" s="7"/>
      <c r="AB20" s="32"/>
      <c r="AC20" s="32"/>
    </row>
    <row r="21" spans="1:29" ht="25.35" customHeight="1">
      <c r="A21" s="35">
        <v>9</v>
      </c>
      <c r="B21" s="59">
        <v>5</v>
      </c>
      <c r="C21" s="28" t="s">
        <v>61</v>
      </c>
      <c r="D21" s="41">
        <v>7345.2199999999993</v>
      </c>
      <c r="E21" s="39">
        <v>9153.35</v>
      </c>
      <c r="F21" s="45">
        <f t="shared" si="1"/>
        <v>-0.19753751358792146</v>
      </c>
      <c r="G21" s="41">
        <v>1058</v>
      </c>
      <c r="H21" s="39" t="s">
        <v>36</v>
      </c>
      <c r="I21" s="39" t="s">
        <v>36</v>
      </c>
      <c r="J21" s="39">
        <v>9</v>
      </c>
      <c r="K21" s="39">
        <v>8</v>
      </c>
      <c r="L21" s="41">
        <v>610566.84</v>
      </c>
      <c r="M21" s="41">
        <v>85823</v>
      </c>
      <c r="N21" s="37">
        <v>44561</v>
      </c>
      <c r="O21" s="36" t="s">
        <v>62</v>
      </c>
      <c r="P21" s="33"/>
      <c r="Q21" s="54"/>
      <c r="R21" s="54"/>
      <c r="S21" s="54"/>
      <c r="T21" s="54"/>
      <c r="U21" s="54"/>
      <c r="V21" s="55"/>
      <c r="W21" s="55"/>
      <c r="X21" s="32"/>
      <c r="Y21" s="7"/>
      <c r="Z21" s="56"/>
      <c r="AA21" s="56"/>
    </row>
    <row r="22" spans="1:29" ht="25.35" customHeight="1">
      <c r="A22" s="35">
        <v>10</v>
      </c>
      <c r="B22" s="59" t="s">
        <v>34</v>
      </c>
      <c r="C22" s="28" t="s">
        <v>95</v>
      </c>
      <c r="D22" s="41">
        <v>7159.02</v>
      </c>
      <c r="E22" s="39" t="s">
        <v>36</v>
      </c>
      <c r="F22" s="39" t="s">
        <v>36</v>
      </c>
      <c r="G22" s="41">
        <v>997</v>
      </c>
      <c r="H22" s="39">
        <v>23</v>
      </c>
      <c r="I22" s="39">
        <f>G22/H22</f>
        <v>43.347826086956523</v>
      </c>
      <c r="J22" s="39">
        <v>9</v>
      </c>
      <c r="K22" s="39">
        <v>1</v>
      </c>
      <c r="L22" s="41">
        <v>7159</v>
      </c>
      <c r="M22" s="41">
        <v>997</v>
      </c>
      <c r="N22" s="37">
        <v>44610</v>
      </c>
      <c r="O22" s="36" t="s">
        <v>37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9" ht="25.35" customHeight="1">
      <c r="A23" s="14"/>
      <c r="B23" s="14"/>
      <c r="C23" s="27" t="s">
        <v>53</v>
      </c>
      <c r="D23" s="34">
        <f>SUM(D13:D22)</f>
        <v>226904.39999999997</v>
      </c>
      <c r="E23" s="34">
        <v>151965.29999999999</v>
      </c>
      <c r="F23" s="65">
        <f t="shared" ref="F23" si="2">(D23-E23)/E23</f>
        <v>0.49313297180343135</v>
      </c>
      <c r="G23" s="34">
        <f t="shared" ref="G23" si="3">SUM(G13:G22)</f>
        <v>35859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6</v>
      </c>
      <c r="C25" s="28" t="s">
        <v>64</v>
      </c>
      <c r="D25" s="41">
        <v>7111</v>
      </c>
      <c r="E25" s="39">
        <v>7721</v>
      </c>
      <c r="F25" s="45">
        <f t="shared" ref="F25:F35" si="4">(D25-E25)/E25</f>
        <v>-7.9005310192980183E-2</v>
      </c>
      <c r="G25" s="41">
        <v>1374</v>
      </c>
      <c r="H25" s="39" t="s">
        <v>36</v>
      </c>
      <c r="I25" s="39" t="s">
        <v>36</v>
      </c>
      <c r="J25" s="39">
        <v>13</v>
      </c>
      <c r="K25" s="39">
        <v>3</v>
      </c>
      <c r="L25" s="41">
        <v>40701</v>
      </c>
      <c r="M25" s="41">
        <v>8211</v>
      </c>
      <c r="N25" s="37">
        <v>44596</v>
      </c>
      <c r="O25" s="36" t="s">
        <v>65</v>
      </c>
      <c r="P25" s="33"/>
      <c r="Q25" s="54"/>
      <c r="R25" s="54"/>
      <c r="S25" s="54"/>
      <c r="T25" s="54"/>
      <c r="W25" s="55"/>
      <c r="X25" s="56"/>
      <c r="Y25" s="55"/>
      <c r="Z25" s="56"/>
      <c r="AA25" s="7"/>
      <c r="AB25" s="32"/>
      <c r="AC25" s="32"/>
    </row>
    <row r="26" spans="1:29" ht="25.35" customHeight="1">
      <c r="A26" s="35">
        <v>12</v>
      </c>
      <c r="B26" s="35">
        <v>7</v>
      </c>
      <c r="C26" s="28" t="s">
        <v>77</v>
      </c>
      <c r="D26" s="41">
        <v>6943.46</v>
      </c>
      <c r="E26" s="39">
        <v>6542.51</v>
      </c>
      <c r="F26" s="45">
        <f t="shared" si="4"/>
        <v>6.1283819207001565E-2</v>
      </c>
      <c r="G26" s="41">
        <v>1317</v>
      </c>
      <c r="H26" s="39">
        <v>27</v>
      </c>
      <c r="I26" s="39">
        <f t="shared" ref="I26:I34" si="5">G26/H26</f>
        <v>48.777777777777779</v>
      </c>
      <c r="J26" s="39">
        <v>7</v>
      </c>
      <c r="K26" s="39">
        <v>7</v>
      </c>
      <c r="L26" s="41">
        <v>175652</v>
      </c>
      <c r="M26" s="41">
        <v>34383</v>
      </c>
      <c r="N26" s="37">
        <v>44568</v>
      </c>
      <c r="O26" s="36" t="s">
        <v>37</v>
      </c>
      <c r="P26" s="33"/>
      <c r="Q26" s="54"/>
      <c r="R26" s="54"/>
      <c r="S26" s="54"/>
      <c r="T26" s="54"/>
      <c r="W26" s="55"/>
      <c r="X26" s="56"/>
      <c r="Y26" s="55"/>
      <c r="Z26" s="56"/>
      <c r="AA26" s="7"/>
      <c r="AB26" s="32"/>
      <c r="AC26" s="32"/>
    </row>
    <row r="27" spans="1:29" ht="25.35" customHeight="1">
      <c r="A27" s="35">
        <v>13</v>
      </c>
      <c r="B27" s="35">
        <v>8</v>
      </c>
      <c r="C27" s="28" t="s">
        <v>109</v>
      </c>
      <c r="D27" s="41">
        <v>5219.21</v>
      </c>
      <c r="E27" s="39">
        <v>6044.74</v>
      </c>
      <c r="F27" s="45">
        <f t="shared" si="4"/>
        <v>-0.13656997654158817</v>
      </c>
      <c r="G27" s="41">
        <v>809</v>
      </c>
      <c r="H27" s="39">
        <v>17</v>
      </c>
      <c r="I27" s="39">
        <f t="shared" si="5"/>
        <v>47.588235294117645</v>
      </c>
      <c r="J27" s="39">
        <v>6</v>
      </c>
      <c r="K27" s="39">
        <v>10</v>
      </c>
      <c r="L27" s="41">
        <v>793029.21</v>
      </c>
      <c r="M27" s="41">
        <v>115190</v>
      </c>
      <c r="N27" s="37">
        <v>44547</v>
      </c>
      <c r="O27" s="36" t="s">
        <v>39</v>
      </c>
      <c r="P27" s="33"/>
      <c r="Q27" s="54"/>
      <c r="R27" s="54"/>
      <c r="S27" s="54"/>
      <c r="T27" s="54"/>
      <c r="W27" s="55"/>
      <c r="X27" s="56"/>
      <c r="Y27" s="55"/>
      <c r="Z27" s="56"/>
      <c r="AA27" s="7"/>
      <c r="AB27" s="32"/>
      <c r="AC27" s="32"/>
    </row>
    <row r="28" spans="1:29" ht="25.35" customHeight="1">
      <c r="A28" s="35">
        <v>14</v>
      </c>
      <c r="B28" s="35">
        <v>14</v>
      </c>
      <c r="C28" s="28" t="s">
        <v>135</v>
      </c>
      <c r="D28" s="41">
        <v>4961.25</v>
      </c>
      <c r="E28" s="39">
        <v>4465.49</v>
      </c>
      <c r="F28" s="45">
        <f t="shared" si="4"/>
        <v>0.11102029116625504</v>
      </c>
      <c r="G28" s="41">
        <v>699</v>
      </c>
      <c r="H28" s="39">
        <v>17</v>
      </c>
      <c r="I28" s="39">
        <f t="shared" si="5"/>
        <v>41.117647058823529</v>
      </c>
      <c r="J28" s="39">
        <v>5</v>
      </c>
      <c r="K28" s="39">
        <v>2</v>
      </c>
      <c r="L28" s="41">
        <v>14253</v>
      </c>
      <c r="M28" s="41">
        <v>2065</v>
      </c>
      <c r="N28" s="37">
        <v>44603</v>
      </c>
      <c r="O28" s="36" t="s">
        <v>50</v>
      </c>
      <c r="P28" s="33"/>
      <c r="Q28" s="54"/>
      <c r="R28" s="54"/>
      <c r="S28" s="54"/>
      <c r="T28" s="54"/>
      <c r="W28" s="55"/>
      <c r="X28" s="56"/>
      <c r="Y28" s="55"/>
      <c r="Z28" s="56"/>
      <c r="AA28" s="7"/>
      <c r="AB28" s="32"/>
      <c r="AC28" s="32"/>
    </row>
    <row r="29" spans="1:29" ht="25.35" customHeight="1">
      <c r="A29" s="35">
        <v>15</v>
      </c>
      <c r="B29" s="35">
        <v>13</v>
      </c>
      <c r="C29" s="28" t="s">
        <v>111</v>
      </c>
      <c r="D29" s="41">
        <v>3498.65</v>
      </c>
      <c r="E29" s="39">
        <v>4990.08</v>
      </c>
      <c r="F29" s="45">
        <f t="shared" si="4"/>
        <v>-0.29887897588816209</v>
      </c>
      <c r="G29" s="41">
        <v>673</v>
      </c>
      <c r="H29" s="39">
        <v>16</v>
      </c>
      <c r="I29" s="39">
        <f t="shared" si="5"/>
        <v>42.0625</v>
      </c>
      <c r="J29" s="39">
        <v>5</v>
      </c>
      <c r="K29" s="39">
        <v>9</v>
      </c>
      <c r="L29" s="41">
        <v>314677</v>
      </c>
      <c r="M29" s="41">
        <v>63865</v>
      </c>
      <c r="N29" s="37">
        <v>44554</v>
      </c>
      <c r="O29" s="36" t="s">
        <v>43</v>
      </c>
      <c r="P29" s="33"/>
      <c r="Q29" s="54"/>
      <c r="R29" s="54"/>
      <c r="S29" s="54"/>
      <c r="T29" s="54"/>
      <c r="W29" s="55"/>
      <c r="X29" s="56"/>
      <c r="Y29" s="55"/>
      <c r="Z29" s="56"/>
      <c r="AA29" s="7"/>
      <c r="AB29" s="32"/>
      <c r="AC29" s="32"/>
    </row>
    <row r="30" spans="1:29" ht="25.35" customHeight="1">
      <c r="A30" s="35">
        <v>16</v>
      </c>
      <c r="B30" s="35">
        <v>12</v>
      </c>
      <c r="C30" s="28" t="s">
        <v>98</v>
      </c>
      <c r="D30" s="41">
        <v>2940.46</v>
      </c>
      <c r="E30" s="39">
        <v>5016.8599999999997</v>
      </c>
      <c r="F30" s="45">
        <f t="shared" si="4"/>
        <v>-0.41388438186435333</v>
      </c>
      <c r="G30" s="41">
        <v>420</v>
      </c>
      <c r="H30" s="39">
        <v>12</v>
      </c>
      <c r="I30" s="39">
        <f t="shared" si="5"/>
        <v>35</v>
      </c>
      <c r="J30" s="39">
        <v>5</v>
      </c>
      <c r="K30" s="39">
        <v>5</v>
      </c>
      <c r="L30" s="41">
        <v>64540</v>
      </c>
      <c r="M30" s="41">
        <v>9913</v>
      </c>
      <c r="N30" s="37">
        <v>44582</v>
      </c>
      <c r="O30" s="36" t="s">
        <v>41</v>
      </c>
      <c r="P30" s="33"/>
      <c r="Q30" s="54"/>
      <c r="R30" s="54"/>
      <c r="S30" s="54"/>
      <c r="T30" s="54"/>
      <c r="W30" s="56"/>
      <c r="X30" s="56"/>
      <c r="Y30" s="55"/>
      <c r="Z30" s="56"/>
      <c r="AA30" s="7"/>
      <c r="AB30" s="32"/>
      <c r="AC30" s="32"/>
    </row>
    <row r="31" spans="1:29" ht="25.35" customHeight="1">
      <c r="A31" s="35">
        <v>17</v>
      </c>
      <c r="B31" s="35">
        <v>19</v>
      </c>
      <c r="C31" s="28" t="s">
        <v>118</v>
      </c>
      <c r="D31" s="41">
        <v>1847.78</v>
      </c>
      <c r="E31" s="39">
        <v>2453</v>
      </c>
      <c r="F31" s="45">
        <f t="shared" si="4"/>
        <v>-0.24672645739910315</v>
      </c>
      <c r="G31" s="41">
        <v>302</v>
      </c>
      <c r="H31" s="39">
        <v>7</v>
      </c>
      <c r="I31" s="39">
        <f t="shared" si="5"/>
        <v>43.142857142857146</v>
      </c>
      <c r="J31" s="39">
        <v>3</v>
      </c>
      <c r="K31" s="39">
        <v>4</v>
      </c>
      <c r="L31" s="41">
        <v>22479.78</v>
      </c>
      <c r="M31" s="41">
        <v>3737</v>
      </c>
      <c r="N31" s="37">
        <v>44589</v>
      </c>
      <c r="O31" s="36" t="s">
        <v>119</v>
      </c>
      <c r="P31" s="33"/>
      <c r="Q31" s="54"/>
      <c r="R31" s="54"/>
      <c r="S31" s="54"/>
      <c r="T31" s="54"/>
      <c r="V31" s="55"/>
      <c r="W31" s="55"/>
      <c r="X31" s="56"/>
      <c r="Y31" s="55"/>
      <c r="Z31" s="56"/>
      <c r="AA31" s="7"/>
      <c r="AB31" s="32"/>
      <c r="AC31" s="32"/>
    </row>
    <row r="32" spans="1:29" ht="25.35" customHeight="1">
      <c r="A32" s="35">
        <v>18</v>
      </c>
      <c r="B32" s="35">
        <v>11</v>
      </c>
      <c r="C32" s="28" t="s">
        <v>131</v>
      </c>
      <c r="D32" s="41">
        <v>1842.44</v>
      </c>
      <c r="E32" s="39">
        <v>5071.03</v>
      </c>
      <c r="F32" s="45">
        <f t="shared" si="4"/>
        <v>-0.63667341743196149</v>
      </c>
      <c r="G32" s="41">
        <v>355</v>
      </c>
      <c r="H32" s="39">
        <v>23</v>
      </c>
      <c r="I32" s="39">
        <f t="shared" si="5"/>
        <v>15.434782608695652</v>
      </c>
      <c r="J32" s="39">
        <v>6</v>
      </c>
      <c r="K32" s="39">
        <v>3</v>
      </c>
      <c r="L32" s="41">
        <v>25572.12</v>
      </c>
      <c r="M32" s="41">
        <v>4972</v>
      </c>
      <c r="N32" s="37">
        <v>44596</v>
      </c>
      <c r="O32" s="36" t="s">
        <v>132</v>
      </c>
      <c r="P32" s="33"/>
      <c r="Q32" s="54"/>
      <c r="R32" s="54"/>
      <c r="S32" s="54"/>
      <c r="T32" s="54"/>
      <c r="V32" s="55"/>
      <c r="W32" s="55"/>
      <c r="X32" s="56"/>
      <c r="Y32" s="55"/>
      <c r="Z32" s="56"/>
      <c r="AA32" s="7"/>
      <c r="AB32" s="32"/>
      <c r="AC32" s="32"/>
    </row>
    <row r="33" spans="1:29" ht="25.35" customHeight="1">
      <c r="A33" s="35">
        <v>19</v>
      </c>
      <c r="B33" s="35">
        <v>15</v>
      </c>
      <c r="C33" s="28" t="s">
        <v>99</v>
      </c>
      <c r="D33" s="41">
        <v>1782.57</v>
      </c>
      <c r="E33" s="39">
        <v>3901.56</v>
      </c>
      <c r="F33" s="45">
        <f t="shared" si="4"/>
        <v>-0.54311352382124067</v>
      </c>
      <c r="G33" s="41">
        <v>348</v>
      </c>
      <c r="H33" s="39">
        <v>11</v>
      </c>
      <c r="I33" s="39">
        <f t="shared" si="5"/>
        <v>31.636363636363637</v>
      </c>
      <c r="J33" s="39">
        <v>5</v>
      </c>
      <c r="K33" s="39">
        <v>4</v>
      </c>
      <c r="L33" s="41">
        <v>35191</v>
      </c>
      <c r="M33" s="41">
        <v>6776</v>
      </c>
      <c r="N33" s="37">
        <v>44589</v>
      </c>
      <c r="O33" s="36" t="s">
        <v>50</v>
      </c>
      <c r="P33" s="33"/>
      <c r="Q33" s="54"/>
      <c r="R33" s="54"/>
      <c r="S33" s="54"/>
      <c r="T33" s="54"/>
      <c r="U33" s="55"/>
      <c r="V33" s="55"/>
      <c r="W33" s="55"/>
      <c r="X33" s="56"/>
      <c r="Y33" s="55"/>
      <c r="Z33" s="56"/>
      <c r="AA33" s="7"/>
      <c r="AB33" s="32"/>
      <c r="AC33" s="32"/>
    </row>
    <row r="34" spans="1:29" ht="25.35" customHeight="1">
      <c r="A34" s="35">
        <v>20</v>
      </c>
      <c r="B34" s="35">
        <v>17</v>
      </c>
      <c r="C34" s="28" t="s">
        <v>128</v>
      </c>
      <c r="D34" s="41">
        <v>1749.29</v>
      </c>
      <c r="E34" s="39">
        <v>3118.37</v>
      </c>
      <c r="F34" s="45">
        <f t="shared" si="4"/>
        <v>-0.43903706102867845</v>
      </c>
      <c r="G34" s="41">
        <v>327</v>
      </c>
      <c r="H34" s="39">
        <v>16</v>
      </c>
      <c r="I34" s="39">
        <f t="shared" si="5"/>
        <v>20.4375</v>
      </c>
      <c r="J34" s="39">
        <v>4</v>
      </c>
      <c r="K34" s="39">
        <v>5</v>
      </c>
      <c r="L34" s="41">
        <v>46505.29</v>
      </c>
      <c r="M34" s="41">
        <v>8721</v>
      </c>
      <c r="N34" s="37">
        <v>44582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264800.50999999989</v>
      </c>
      <c r="E35" s="34">
        <v>188882.31999999992</v>
      </c>
      <c r="F35" s="65">
        <f t="shared" si="4"/>
        <v>0.40193380725099104</v>
      </c>
      <c r="G35" s="34">
        <f t="shared" ref="G35" si="6">SUM(G23:G34)</f>
        <v>42483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9</v>
      </c>
      <c r="C37" s="28" t="s">
        <v>66</v>
      </c>
      <c r="D37" s="41">
        <v>1260</v>
      </c>
      <c r="E37" s="39">
        <v>5804</v>
      </c>
      <c r="F37" s="45">
        <f>(D37-E37)/E37</f>
        <v>-0.78290833907649893</v>
      </c>
      <c r="G37" s="41">
        <v>218</v>
      </c>
      <c r="H37" s="39" t="s">
        <v>36</v>
      </c>
      <c r="I37" s="39" t="s">
        <v>36</v>
      </c>
      <c r="J37" s="39">
        <v>8</v>
      </c>
      <c r="K37" s="39">
        <v>2</v>
      </c>
      <c r="L37" s="41">
        <v>13785</v>
      </c>
      <c r="M37" s="41">
        <v>2237</v>
      </c>
      <c r="N37" s="37">
        <v>44603</v>
      </c>
      <c r="O37" s="36" t="s">
        <v>65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9" ht="25.35" customHeight="1">
      <c r="A38" s="35">
        <v>22</v>
      </c>
      <c r="B38" s="35">
        <v>18</v>
      </c>
      <c r="C38" s="28" t="s">
        <v>112</v>
      </c>
      <c r="D38" s="41">
        <v>1076.72</v>
      </c>
      <c r="E38" s="39">
        <v>2874.83</v>
      </c>
      <c r="F38" s="45">
        <f>(D38-E38)/E38</f>
        <v>-0.62546654932639489</v>
      </c>
      <c r="G38" s="41">
        <v>149</v>
      </c>
      <c r="H38" s="39">
        <v>3</v>
      </c>
      <c r="I38" s="39">
        <f>G38/H38</f>
        <v>49.666666666666664</v>
      </c>
      <c r="J38" s="39">
        <v>3</v>
      </c>
      <c r="K38" s="39">
        <v>11</v>
      </c>
      <c r="L38" s="41">
        <v>638094</v>
      </c>
      <c r="M38" s="41">
        <v>91990</v>
      </c>
      <c r="N38" s="37">
        <v>44526</v>
      </c>
      <c r="O38" s="36" t="s">
        <v>43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9" ht="25.35" customHeight="1">
      <c r="A39" s="35">
        <v>23</v>
      </c>
      <c r="B39" s="35">
        <v>16</v>
      </c>
      <c r="C39" s="28" t="s">
        <v>106</v>
      </c>
      <c r="D39" s="41">
        <v>1029</v>
      </c>
      <c r="E39" s="39">
        <v>3202</v>
      </c>
      <c r="F39" s="45">
        <f>(D39-E39)/E39</f>
        <v>-0.67863835103060588</v>
      </c>
      <c r="G39" s="41">
        <v>144</v>
      </c>
      <c r="H39" s="39" t="s">
        <v>36</v>
      </c>
      <c r="I39" s="39" t="s">
        <v>36</v>
      </c>
      <c r="J39" s="39">
        <v>2</v>
      </c>
      <c r="K39" s="39">
        <v>6</v>
      </c>
      <c r="L39" s="41">
        <v>48308</v>
      </c>
      <c r="M39" s="41">
        <v>8420</v>
      </c>
      <c r="N39" s="37">
        <v>44575</v>
      </c>
      <c r="O39" s="36" t="s">
        <v>65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9" ht="25.35" customHeight="1">
      <c r="A40" s="35">
        <v>24</v>
      </c>
      <c r="B40" s="35">
        <v>24</v>
      </c>
      <c r="C40" s="28" t="s">
        <v>130</v>
      </c>
      <c r="D40" s="41">
        <v>290</v>
      </c>
      <c r="E40" s="39">
        <v>627</v>
      </c>
      <c r="F40" s="45">
        <f>(D40-E40)/E40</f>
        <v>-0.53748006379585322</v>
      </c>
      <c r="G40" s="41">
        <v>64</v>
      </c>
      <c r="H40" s="39" t="s">
        <v>36</v>
      </c>
      <c r="I40" s="39" t="s">
        <v>36</v>
      </c>
      <c r="J40" s="39">
        <v>2</v>
      </c>
      <c r="K40" s="39">
        <v>6</v>
      </c>
      <c r="L40" s="41">
        <v>25656</v>
      </c>
      <c r="M40" s="41">
        <v>5466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6"/>
      <c r="X40" s="56"/>
      <c r="Y40" s="55"/>
      <c r="Z40" s="7"/>
      <c r="AA40" s="32"/>
      <c r="AB40" s="32"/>
    </row>
    <row r="41" spans="1:29" ht="25.35" customHeight="1">
      <c r="A41" s="35">
        <v>25</v>
      </c>
      <c r="B41" s="42" t="s">
        <v>36</v>
      </c>
      <c r="C41" s="28" t="s">
        <v>122</v>
      </c>
      <c r="D41" s="41">
        <v>136</v>
      </c>
      <c r="E41" s="39" t="s">
        <v>36</v>
      </c>
      <c r="F41" s="39" t="s">
        <v>36</v>
      </c>
      <c r="G41" s="41">
        <v>25</v>
      </c>
      <c r="H41" s="39">
        <v>3</v>
      </c>
      <c r="I41" s="39">
        <f>G41/H41</f>
        <v>8.3333333333333339</v>
      </c>
      <c r="J41" s="39">
        <v>1</v>
      </c>
      <c r="K41" s="39" t="s">
        <v>36</v>
      </c>
      <c r="L41" s="41">
        <v>29657.25</v>
      </c>
      <c r="M41" s="41">
        <v>5256</v>
      </c>
      <c r="N41" s="37">
        <v>44519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Z41" s="7"/>
      <c r="AA41" s="32"/>
      <c r="AB41" s="32"/>
    </row>
    <row r="42" spans="1:29" ht="25.35" customHeight="1">
      <c r="A42" s="35">
        <v>26</v>
      </c>
      <c r="B42" s="35">
        <v>36</v>
      </c>
      <c r="C42" s="28" t="s">
        <v>134</v>
      </c>
      <c r="D42" s="41">
        <v>133</v>
      </c>
      <c r="E42" s="39">
        <v>59</v>
      </c>
      <c r="F42" s="45">
        <f>(D42-E42)/E42</f>
        <v>1.2542372881355932</v>
      </c>
      <c r="G42" s="41">
        <v>22</v>
      </c>
      <c r="H42" s="39">
        <v>2</v>
      </c>
      <c r="I42" s="39">
        <f>G42/H42</f>
        <v>11</v>
      </c>
      <c r="J42" s="39">
        <v>1</v>
      </c>
      <c r="K42" s="39">
        <v>8</v>
      </c>
      <c r="L42" s="41">
        <v>8594</v>
      </c>
      <c r="M42" s="41">
        <v>1587</v>
      </c>
      <c r="N42" s="37">
        <v>44561</v>
      </c>
      <c r="O42" s="36" t="s">
        <v>119</v>
      </c>
      <c r="P42" s="33"/>
      <c r="Q42" s="54"/>
      <c r="R42" s="54"/>
      <c r="S42" s="54"/>
      <c r="T42" s="54"/>
      <c r="U42" s="55"/>
      <c r="V42" s="55"/>
      <c r="W42" s="55"/>
      <c r="X42" s="32"/>
      <c r="Y42" s="56"/>
      <c r="Z42" s="7"/>
      <c r="AA42" s="56"/>
      <c r="AB42" s="32"/>
    </row>
    <row r="43" spans="1:29" ht="25.35" customHeight="1">
      <c r="A43" s="35">
        <v>27</v>
      </c>
      <c r="B43" s="35">
        <v>27</v>
      </c>
      <c r="C43" s="28" t="s">
        <v>133</v>
      </c>
      <c r="D43" s="41">
        <v>120</v>
      </c>
      <c r="E43" s="39">
        <v>367</v>
      </c>
      <c r="F43" s="45">
        <f>(D43-E43)/E43</f>
        <v>-0.67302452316076289</v>
      </c>
      <c r="G43" s="41">
        <v>18</v>
      </c>
      <c r="H43" s="39">
        <v>2</v>
      </c>
      <c r="I43" s="39">
        <f>G43/H43</f>
        <v>9</v>
      </c>
      <c r="J43" s="39">
        <v>1</v>
      </c>
      <c r="K43" s="39" t="s">
        <v>36</v>
      </c>
      <c r="L43" s="41">
        <v>11586</v>
      </c>
      <c r="M43" s="41">
        <v>2355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7"/>
      <c r="AA43" s="32"/>
      <c r="AB43" s="32"/>
    </row>
    <row r="44" spans="1:29" ht="25.35" customHeight="1">
      <c r="A44" s="35">
        <v>28</v>
      </c>
      <c r="B44" s="35">
        <v>35</v>
      </c>
      <c r="C44" s="28" t="s">
        <v>100</v>
      </c>
      <c r="D44" s="41">
        <v>80</v>
      </c>
      <c r="E44" s="39">
        <v>72</v>
      </c>
      <c r="F44" s="45">
        <f>(D44-E44)/E44</f>
        <v>0.1111111111111111</v>
      </c>
      <c r="G44" s="41">
        <v>12</v>
      </c>
      <c r="H44" s="39">
        <v>1</v>
      </c>
      <c r="I44" s="39">
        <f>G44/H44</f>
        <v>12</v>
      </c>
      <c r="J44" s="39">
        <v>1</v>
      </c>
      <c r="K44" s="39" t="s">
        <v>36</v>
      </c>
      <c r="L44" s="41">
        <v>11044.86</v>
      </c>
      <c r="M44" s="41">
        <v>1974</v>
      </c>
      <c r="N44" s="37">
        <v>44533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7"/>
      <c r="AA44" s="32"/>
      <c r="AB44" s="32"/>
    </row>
    <row r="45" spans="1:29" ht="25.35" customHeight="1">
      <c r="A45" s="35">
        <v>29</v>
      </c>
      <c r="B45" s="42" t="s">
        <v>36</v>
      </c>
      <c r="C45" s="28" t="s">
        <v>141</v>
      </c>
      <c r="D45" s="41">
        <v>73</v>
      </c>
      <c r="E45" s="39" t="s">
        <v>36</v>
      </c>
      <c r="F45" s="39" t="s">
        <v>36</v>
      </c>
      <c r="G45" s="41">
        <v>13</v>
      </c>
      <c r="H45" s="39">
        <v>1</v>
      </c>
      <c r="I45" s="39">
        <f>G45/H45</f>
        <v>13</v>
      </c>
      <c r="J45" s="39">
        <v>1</v>
      </c>
      <c r="K45" s="39">
        <v>12</v>
      </c>
      <c r="L45" s="41">
        <v>11735.86</v>
      </c>
      <c r="M45" s="41">
        <v>2474</v>
      </c>
      <c r="N45" s="37">
        <v>44421</v>
      </c>
      <c r="O45" s="36" t="s">
        <v>68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9" ht="25.35" customHeight="1">
      <c r="A46" s="35">
        <v>30</v>
      </c>
      <c r="B46" s="35">
        <v>37</v>
      </c>
      <c r="C46" s="28" t="s">
        <v>142</v>
      </c>
      <c r="D46" s="41">
        <v>22</v>
      </c>
      <c r="E46" s="39">
        <v>44</v>
      </c>
      <c r="F46" s="45">
        <f>(D46-E46)/E46</f>
        <v>-0.5</v>
      </c>
      <c r="G46" s="41">
        <v>5</v>
      </c>
      <c r="H46" s="39" t="s">
        <v>36</v>
      </c>
      <c r="I46" s="39" t="s">
        <v>36</v>
      </c>
      <c r="J46" s="39">
        <v>1</v>
      </c>
      <c r="K46" s="39">
        <v>5</v>
      </c>
      <c r="L46" s="41">
        <v>9022</v>
      </c>
      <c r="M46" s="41">
        <v>1434</v>
      </c>
      <c r="N46" s="37">
        <v>44582</v>
      </c>
      <c r="O46" s="36" t="s">
        <v>65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AB46" s="32"/>
    </row>
    <row r="47" spans="1:29" ht="25.35" customHeight="1">
      <c r="A47" s="14"/>
      <c r="B47" s="14"/>
      <c r="C47" s="27" t="s">
        <v>101</v>
      </c>
      <c r="D47" s="34">
        <f>SUM(D35:D46)</f>
        <v>269020.22999999986</v>
      </c>
      <c r="E47" s="34">
        <v>194802.58999999991</v>
      </c>
      <c r="F47" s="65">
        <f>(D47-E47)/E47</f>
        <v>0.38098897966397671</v>
      </c>
      <c r="G47" s="34">
        <f t="shared" ref="G47" si="7">SUM(G35:G46)</f>
        <v>43153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sheetPr codeName="Sheet49"/>
  <dimension ref="A1:AC79"/>
  <sheetViews>
    <sheetView topLeftCell="A25" zoomScale="60" zoomScaleNormal="60" workbookViewId="0">
      <selection activeCell="A49" sqref="A49:XFD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4.88671875" style="1" customWidth="1"/>
    <col min="25" max="25" width="12.5546875" style="1" bestFit="1" customWidth="1"/>
    <col min="26" max="26" width="13.6640625" style="1" customWidth="1"/>
    <col min="27" max="27" width="8.88671875" style="1"/>
    <col min="28" max="28" width="11" style="1" customWidth="1"/>
    <col min="29" max="16384" width="8.88671875" style="1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139</v>
      </c>
      <c r="E6" s="4" t="s">
        <v>145</v>
      </c>
      <c r="F6" s="156"/>
      <c r="G6" s="4" t="s">
        <v>139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Z9" s="32"/>
      <c r="AB9" s="32"/>
    </row>
    <row r="10" spans="1:29">
      <c r="A10" s="159"/>
      <c r="B10" s="159"/>
      <c r="C10" s="156"/>
      <c r="D10" s="75" t="s">
        <v>140</v>
      </c>
      <c r="E10" s="75" t="s">
        <v>146</v>
      </c>
      <c r="F10" s="156"/>
      <c r="G10" s="75" t="s">
        <v>140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Z10" s="32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79</v>
      </c>
      <c r="D13" s="41">
        <v>33766.49</v>
      </c>
      <c r="E13" s="39" t="s">
        <v>36</v>
      </c>
      <c r="F13" s="39" t="s">
        <v>36</v>
      </c>
      <c r="G13" s="41">
        <v>4439</v>
      </c>
      <c r="H13" s="39">
        <v>123</v>
      </c>
      <c r="I13" s="39">
        <f>G13/H13</f>
        <v>36.08943089430894</v>
      </c>
      <c r="J13" s="39">
        <v>18</v>
      </c>
      <c r="K13" s="39">
        <v>1</v>
      </c>
      <c r="L13" s="41">
        <v>38192</v>
      </c>
      <c r="M13" s="41">
        <v>5024</v>
      </c>
      <c r="N13" s="37">
        <v>44603</v>
      </c>
      <c r="O13" s="36" t="s">
        <v>43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60</v>
      </c>
      <c r="D14" s="41">
        <v>27109.53</v>
      </c>
      <c r="E14" s="39" t="s">
        <v>36</v>
      </c>
      <c r="F14" s="39" t="s">
        <v>36</v>
      </c>
      <c r="G14" s="41">
        <v>4070</v>
      </c>
      <c r="H14" s="39">
        <v>116</v>
      </c>
      <c r="I14" s="39">
        <f>G14/H14</f>
        <v>35.086206896551722</v>
      </c>
      <c r="J14" s="39">
        <v>18</v>
      </c>
      <c r="K14" s="39">
        <v>1</v>
      </c>
      <c r="L14" s="41">
        <v>27699</v>
      </c>
      <c r="M14" s="41">
        <v>4176</v>
      </c>
      <c r="N14" s="37">
        <v>44603</v>
      </c>
      <c r="O14" s="36" t="s">
        <v>41</v>
      </c>
      <c r="P14" s="33"/>
      <c r="Q14" s="54"/>
      <c r="R14" s="54"/>
      <c r="S14" s="72"/>
      <c r="T14" s="54"/>
      <c r="V14" s="55"/>
      <c r="W14" s="55"/>
      <c r="X14" s="56"/>
      <c r="Y14" s="56"/>
      <c r="Z14" s="55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96</v>
      </c>
      <c r="D15" s="41">
        <v>26098.68</v>
      </c>
      <c r="E15" s="39" t="s">
        <v>36</v>
      </c>
      <c r="F15" s="39" t="s">
        <v>36</v>
      </c>
      <c r="G15" s="41">
        <v>5278</v>
      </c>
      <c r="H15" s="39">
        <v>121</v>
      </c>
      <c r="I15" s="39">
        <f>G15/H15</f>
        <v>43.619834710743802</v>
      </c>
      <c r="J15" s="39">
        <v>18</v>
      </c>
      <c r="K15" s="39">
        <v>1</v>
      </c>
      <c r="L15" s="41">
        <v>28847.74</v>
      </c>
      <c r="M15" s="41">
        <v>5818</v>
      </c>
      <c r="N15" s="37">
        <v>44603</v>
      </c>
      <c r="O15" s="36" t="s">
        <v>48</v>
      </c>
      <c r="P15" s="33"/>
      <c r="Q15" s="54"/>
      <c r="R15" s="54"/>
      <c r="S15" s="54"/>
      <c r="T15" s="54"/>
      <c r="W15" s="55"/>
      <c r="X15" s="56"/>
      <c r="Y15" s="56"/>
      <c r="Z15" s="55"/>
      <c r="AA15" s="7"/>
      <c r="AB15" s="32"/>
      <c r="AC15" s="32"/>
    </row>
    <row r="16" spans="1:29" ht="25.35" customHeight="1">
      <c r="A16" s="35">
        <v>4</v>
      </c>
      <c r="B16" s="35">
        <v>1</v>
      </c>
      <c r="C16" s="28" t="s">
        <v>92</v>
      </c>
      <c r="D16" s="41">
        <v>24306.09</v>
      </c>
      <c r="E16" s="39">
        <v>51411.43</v>
      </c>
      <c r="F16" s="45">
        <f>(D16-E16)/E16</f>
        <v>-0.52722400446748907</v>
      </c>
      <c r="G16" s="41">
        <v>3533</v>
      </c>
      <c r="H16" s="39">
        <v>72</v>
      </c>
      <c r="I16" s="39">
        <f>G16/H16</f>
        <v>49.069444444444443</v>
      </c>
      <c r="J16" s="39">
        <v>11</v>
      </c>
      <c r="K16" s="39">
        <v>2</v>
      </c>
      <c r="L16" s="41">
        <v>92650.41</v>
      </c>
      <c r="M16" s="41">
        <v>12279</v>
      </c>
      <c r="N16" s="37">
        <v>44596</v>
      </c>
      <c r="O16" s="36" t="s">
        <v>48</v>
      </c>
      <c r="P16" s="33"/>
      <c r="Q16" s="54"/>
      <c r="R16" s="54"/>
      <c r="S16" s="54"/>
      <c r="T16" s="54"/>
      <c r="W16" s="55"/>
      <c r="X16" s="56"/>
      <c r="Y16" s="56"/>
      <c r="Z16" s="55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61</v>
      </c>
      <c r="D17" s="41">
        <v>9153.35</v>
      </c>
      <c r="E17" s="39">
        <v>18765.38</v>
      </c>
      <c r="F17" s="45">
        <f>(D17-E17)/E17</f>
        <v>-0.51222144182531881</v>
      </c>
      <c r="G17" s="41">
        <v>1299</v>
      </c>
      <c r="H17" s="39"/>
      <c r="I17" s="39" t="s">
        <v>36</v>
      </c>
      <c r="J17" s="39">
        <v>8</v>
      </c>
      <c r="K17" s="39">
        <v>7</v>
      </c>
      <c r="L17" s="41">
        <v>589951.29</v>
      </c>
      <c r="M17" s="41">
        <v>82739</v>
      </c>
      <c r="N17" s="37">
        <v>44561</v>
      </c>
      <c r="O17" s="36" t="s">
        <v>62</v>
      </c>
      <c r="P17" s="33"/>
      <c r="Q17" s="54"/>
      <c r="R17" s="54"/>
      <c r="S17" s="54"/>
      <c r="T17" s="54"/>
      <c r="W17" s="55"/>
      <c r="X17" s="56"/>
      <c r="Y17" s="56"/>
      <c r="Z17" s="55"/>
      <c r="AA17" s="7"/>
      <c r="AB17" s="32"/>
      <c r="AC17" s="32"/>
    </row>
    <row r="18" spans="1:29" ht="25.35" customHeight="1">
      <c r="A18" s="35">
        <v>6</v>
      </c>
      <c r="B18" s="35">
        <v>3</v>
      </c>
      <c r="C18" s="28" t="s">
        <v>64</v>
      </c>
      <c r="D18" s="41">
        <v>7721</v>
      </c>
      <c r="E18" s="39">
        <v>12657</v>
      </c>
      <c r="F18" s="45">
        <f>(D18-E18)/E18</f>
        <v>-0.38998182823733901</v>
      </c>
      <c r="G18" s="41">
        <v>1539</v>
      </c>
      <c r="H18" s="39" t="s">
        <v>36</v>
      </c>
      <c r="I18" s="39" t="s">
        <v>36</v>
      </c>
      <c r="J18" s="39">
        <v>18</v>
      </c>
      <c r="K18" s="39">
        <v>2</v>
      </c>
      <c r="L18" s="41">
        <v>23456</v>
      </c>
      <c r="M18" s="41">
        <v>4770</v>
      </c>
      <c r="N18" s="37">
        <v>44596</v>
      </c>
      <c r="O18" s="36" t="s">
        <v>65</v>
      </c>
      <c r="P18" s="33"/>
      <c r="Q18" s="54"/>
      <c r="R18" s="54"/>
      <c r="S18" s="54"/>
      <c r="T18" s="54"/>
      <c r="W18" s="55"/>
      <c r="X18" s="56"/>
      <c r="Y18" s="56"/>
      <c r="Z18" s="55"/>
      <c r="AA18" s="7"/>
      <c r="AB18" s="32"/>
      <c r="AC18" s="32"/>
    </row>
    <row r="19" spans="1:29" ht="25.35" customHeight="1">
      <c r="A19" s="35">
        <v>7</v>
      </c>
      <c r="B19" s="35">
        <v>8</v>
      </c>
      <c r="C19" s="28" t="s">
        <v>77</v>
      </c>
      <c r="D19" s="41">
        <v>6542.51</v>
      </c>
      <c r="E19" s="39">
        <v>7687.69</v>
      </c>
      <c r="F19" s="45">
        <f>(D19-E19)/E19</f>
        <v>-0.14896282238227601</v>
      </c>
      <c r="G19" s="41">
        <v>1208</v>
      </c>
      <c r="H19" s="39">
        <v>34</v>
      </c>
      <c r="I19" s="39">
        <f>G19/H19</f>
        <v>35.529411764705884</v>
      </c>
      <c r="J19" s="39">
        <v>8</v>
      </c>
      <c r="K19" s="39">
        <v>6</v>
      </c>
      <c r="L19" s="41">
        <v>157494</v>
      </c>
      <c r="M19" s="41">
        <v>30760</v>
      </c>
      <c r="N19" s="37">
        <v>44568</v>
      </c>
      <c r="O19" s="36" t="s">
        <v>37</v>
      </c>
      <c r="P19" s="33"/>
      <c r="Q19" s="54"/>
      <c r="R19" s="54"/>
      <c r="S19" s="54"/>
      <c r="T19" s="54"/>
      <c r="W19" s="55"/>
      <c r="X19" s="56"/>
      <c r="Y19" s="56"/>
      <c r="Z19" s="55"/>
      <c r="AA19" s="7"/>
      <c r="AB19" s="32"/>
      <c r="AC19" s="32"/>
    </row>
    <row r="20" spans="1:29" ht="25.35" customHeight="1">
      <c r="A20" s="35">
        <v>8</v>
      </c>
      <c r="B20" s="35">
        <v>6</v>
      </c>
      <c r="C20" s="28" t="s">
        <v>109</v>
      </c>
      <c r="D20" s="41">
        <v>6044.74</v>
      </c>
      <c r="E20" s="39">
        <v>10199.58</v>
      </c>
      <c r="F20" s="45">
        <f>(D20-E20)/E20</f>
        <v>-0.40735402830312623</v>
      </c>
      <c r="G20" s="41">
        <v>927</v>
      </c>
      <c r="H20" s="39">
        <v>23</v>
      </c>
      <c r="I20" s="39">
        <f>G20/H20</f>
        <v>40.304347826086953</v>
      </c>
      <c r="J20" s="39">
        <v>7</v>
      </c>
      <c r="K20" s="39">
        <v>9</v>
      </c>
      <c r="L20" s="41">
        <v>781906.42</v>
      </c>
      <c r="M20" s="41">
        <v>113381</v>
      </c>
      <c r="N20" s="37">
        <v>44547</v>
      </c>
      <c r="O20" s="36" t="s">
        <v>39</v>
      </c>
      <c r="P20" s="33"/>
      <c r="Q20" s="54"/>
      <c r="R20" s="54"/>
      <c r="S20" s="54"/>
      <c r="T20" s="54"/>
      <c r="W20" s="55"/>
      <c r="X20" s="56"/>
      <c r="Y20" s="56"/>
      <c r="Z20" s="55"/>
      <c r="AA20" s="7"/>
      <c r="AB20" s="32"/>
      <c r="AC20" s="32"/>
    </row>
    <row r="21" spans="1:29" ht="25.35" customHeight="1">
      <c r="A21" s="35">
        <v>9</v>
      </c>
      <c r="B21" s="35" t="s">
        <v>34</v>
      </c>
      <c r="C21" s="28" t="s">
        <v>66</v>
      </c>
      <c r="D21" s="41">
        <v>5804</v>
      </c>
      <c r="E21" s="39" t="s">
        <v>36</v>
      </c>
      <c r="F21" s="39" t="s">
        <v>36</v>
      </c>
      <c r="G21" s="41">
        <v>899</v>
      </c>
      <c r="H21" s="39" t="s">
        <v>36</v>
      </c>
      <c r="I21" s="39" t="s">
        <v>36</v>
      </c>
      <c r="J21" s="39">
        <v>17</v>
      </c>
      <c r="K21" s="39">
        <v>1</v>
      </c>
      <c r="L21" s="41">
        <v>5804</v>
      </c>
      <c r="M21" s="41">
        <v>899</v>
      </c>
      <c r="N21" s="37">
        <v>44603</v>
      </c>
      <c r="O21" s="36" t="s">
        <v>65</v>
      </c>
      <c r="P21" s="33"/>
      <c r="Q21" s="54"/>
      <c r="R21" s="54"/>
      <c r="S21" s="54"/>
      <c r="T21" s="54"/>
      <c r="W21" s="55"/>
      <c r="X21" s="56"/>
      <c r="Y21" s="56"/>
      <c r="Z21" s="55"/>
      <c r="AA21" s="7"/>
      <c r="AB21" s="32"/>
      <c r="AC21" s="32"/>
    </row>
    <row r="22" spans="1:29" ht="25.35" customHeight="1">
      <c r="A22" s="35">
        <v>10</v>
      </c>
      <c r="B22" s="35">
        <v>16</v>
      </c>
      <c r="C22" s="28" t="s">
        <v>54</v>
      </c>
      <c r="D22" s="41">
        <v>5418.91</v>
      </c>
      <c r="E22" s="39">
        <v>2636.97</v>
      </c>
      <c r="F22" s="45">
        <f>(D22-E22)/E22</f>
        <v>1.0549759762151258</v>
      </c>
      <c r="G22" s="41">
        <v>978</v>
      </c>
      <c r="H22" s="39">
        <v>17</v>
      </c>
      <c r="I22" s="39">
        <f t="shared" ref="I22:I29" si="0">G22/H22</f>
        <v>57.529411764705884</v>
      </c>
      <c r="J22" s="39">
        <v>5</v>
      </c>
      <c r="K22" s="39">
        <v>12</v>
      </c>
      <c r="L22" s="41">
        <v>192230</v>
      </c>
      <c r="M22" s="41">
        <v>38301</v>
      </c>
      <c r="N22" s="37">
        <v>44526</v>
      </c>
      <c r="O22" s="36" t="s">
        <v>41</v>
      </c>
      <c r="P22" s="33"/>
      <c r="Q22" s="54"/>
      <c r="R22" s="54"/>
      <c r="S22" s="54"/>
      <c r="T22" s="54"/>
      <c r="W22" s="55"/>
      <c r="X22" s="56"/>
      <c r="Y22" s="56"/>
      <c r="Z22" s="55"/>
      <c r="AA22" s="7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151965.29999999999</v>
      </c>
      <c r="E23" s="34">
        <v>145058.24000000002</v>
      </c>
      <c r="F23" s="65">
        <f>(D23-E23)/E23</f>
        <v>4.7615771430840247E-2</v>
      </c>
      <c r="G23" s="34">
        <f t="shared" ref="G23" si="1">SUM(G13:G22)</f>
        <v>24170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5</v>
      </c>
      <c r="C25" s="28" t="s">
        <v>131</v>
      </c>
      <c r="D25" s="41">
        <v>5071.03</v>
      </c>
      <c r="E25" s="39">
        <v>10558.23</v>
      </c>
      <c r="F25" s="45">
        <f>(D25-E25)/E25</f>
        <v>-0.51970832232296515</v>
      </c>
      <c r="G25" s="41">
        <v>968</v>
      </c>
      <c r="H25" s="39">
        <v>47</v>
      </c>
      <c r="I25" s="39">
        <f t="shared" si="0"/>
        <v>20.595744680851062</v>
      </c>
      <c r="J25" s="39">
        <v>9</v>
      </c>
      <c r="K25" s="39">
        <v>2</v>
      </c>
      <c r="L25" s="41">
        <v>16946.97</v>
      </c>
      <c r="M25" s="41">
        <v>3228</v>
      </c>
      <c r="N25" s="37">
        <v>44596</v>
      </c>
      <c r="O25" s="36" t="s">
        <v>132</v>
      </c>
      <c r="P25" s="33"/>
      <c r="Q25" s="54"/>
      <c r="R25" s="54"/>
      <c r="S25" s="54"/>
      <c r="T25" s="54"/>
      <c r="V25" s="55"/>
      <c r="W25" s="55"/>
      <c r="X25" s="56"/>
      <c r="Y25" s="56"/>
      <c r="Z25" s="55"/>
      <c r="AA25" s="7"/>
      <c r="AB25" s="32"/>
      <c r="AC25" s="32"/>
    </row>
    <row r="26" spans="1:29" ht="25.35" customHeight="1">
      <c r="A26" s="35">
        <v>12</v>
      </c>
      <c r="B26" s="35">
        <v>4</v>
      </c>
      <c r="C26" s="28" t="s">
        <v>98</v>
      </c>
      <c r="D26" s="41">
        <v>5016.8599999999997</v>
      </c>
      <c r="E26" s="39">
        <v>10562.19</v>
      </c>
      <c r="F26" s="45">
        <f>(D26-E26)/E26</f>
        <v>-0.52501706558961736</v>
      </c>
      <c r="G26" s="41">
        <v>716</v>
      </c>
      <c r="H26" s="39">
        <v>21</v>
      </c>
      <c r="I26" s="39">
        <f t="shared" si="0"/>
        <v>34.095238095238095</v>
      </c>
      <c r="J26" s="39">
        <v>6</v>
      </c>
      <c r="K26" s="39">
        <v>4</v>
      </c>
      <c r="L26" s="41">
        <v>57707</v>
      </c>
      <c r="M26" s="41">
        <v>8894</v>
      </c>
      <c r="N26" s="37">
        <v>44582</v>
      </c>
      <c r="O26" s="36" t="s">
        <v>41</v>
      </c>
      <c r="P26" s="33"/>
      <c r="Q26" s="54"/>
      <c r="R26" s="54"/>
      <c r="S26" s="54"/>
      <c r="T26" s="54"/>
      <c r="V26" s="55"/>
      <c r="W26" s="55"/>
      <c r="X26" s="56"/>
      <c r="Y26" s="56"/>
      <c r="Z26" s="55"/>
      <c r="AA26" s="7"/>
      <c r="AB26" s="32"/>
      <c r="AC26" s="32"/>
    </row>
    <row r="27" spans="1:29" ht="25.35" customHeight="1">
      <c r="A27" s="35">
        <v>13</v>
      </c>
      <c r="B27" s="35">
        <v>9</v>
      </c>
      <c r="C27" s="28" t="s">
        <v>111</v>
      </c>
      <c r="D27" s="41">
        <v>4990.08</v>
      </c>
      <c r="E27" s="39">
        <v>7514.14</v>
      </c>
      <c r="F27" s="45">
        <f>(D27-E27)/E27</f>
        <v>-0.33590803471854402</v>
      </c>
      <c r="G27" s="41">
        <v>951</v>
      </c>
      <c r="H27" s="39">
        <v>29</v>
      </c>
      <c r="I27" s="39">
        <f t="shared" si="0"/>
        <v>32.793103448275865</v>
      </c>
      <c r="J27" s="39">
        <v>6</v>
      </c>
      <c r="K27" s="39">
        <v>8</v>
      </c>
      <c r="L27" s="41">
        <v>303277</v>
      </c>
      <c r="M27" s="41">
        <v>61552</v>
      </c>
      <c r="N27" s="37">
        <v>44554</v>
      </c>
      <c r="O27" s="36" t="s">
        <v>43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55"/>
      <c r="AA27" s="7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135</v>
      </c>
      <c r="D28" s="41">
        <v>4465.49</v>
      </c>
      <c r="E28" s="39" t="s">
        <v>36</v>
      </c>
      <c r="F28" s="39" t="s">
        <v>36</v>
      </c>
      <c r="G28" s="41">
        <v>630</v>
      </c>
      <c r="H28" s="39">
        <v>20</v>
      </c>
      <c r="I28" s="39">
        <f t="shared" si="0"/>
        <v>31.5</v>
      </c>
      <c r="J28" s="39">
        <v>6</v>
      </c>
      <c r="K28" s="39">
        <v>1</v>
      </c>
      <c r="L28" s="41">
        <v>4465</v>
      </c>
      <c r="M28" s="41">
        <v>630</v>
      </c>
      <c r="N28" s="37">
        <v>44603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9" ht="25.35" customHeight="1">
      <c r="A29" s="35">
        <v>15</v>
      </c>
      <c r="B29" s="35">
        <v>7</v>
      </c>
      <c r="C29" s="28" t="s">
        <v>99</v>
      </c>
      <c r="D29" s="41">
        <v>3901.56</v>
      </c>
      <c r="E29" s="39">
        <v>8584.0300000000007</v>
      </c>
      <c r="F29" s="45">
        <f>(D29-E29)/E29</f>
        <v>-0.54548621102209582</v>
      </c>
      <c r="G29" s="41">
        <v>752</v>
      </c>
      <c r="H29" s="39">
        <v>30</v>
      </c>
      <c r="I29" s="39">
        <f t="shared" si="0"/>
        <v>25.066666666666666</v>
      </c>
      <c r="J29" s="39">
        <v>11</v>
      </c>
      <c r="K29" s="39">
        <v>3</v>
      </c>
      <c r="L29" s="41">
        <v>28771</v>
      </c>
      <c r="M29" s="41">
        <v>5431</v>
      </c>
      <c r="N29" s="37">
        <v>44589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9" ht="25.35" customHeight="1">
      <c r="A30" s="35">
        <v>16</v>
      </c>
      <c r="B30" s="35">
        <v>19</v>
      </c>
      <c r="C30" s="28" t="s">
        <v>106</v>
      </c>
      <c r="D30" s="41">
        <v>3202</v>
      </c>
      <c r="E30" s="39">
        <v>1383</v>
      </c>
      <c r="F30" s="45">
        <f>(D30-E30)/E30</f>
        <v>1.3152566883586407</v>
      </c>
      <c r="G30" s="41">
        <v>743</v>
      </c>
      <c r="H30" s="39" t="s">
        <v>36</v>
      </c>
      <c r="I30" s="39" t="s">
        <v>36</v>
      </c>
      <c r="J30" s="39">
        <v>3</v>
      </c>
      <c r="K30" s="39">
        <v>5</v>
      </c>
      <c r="L30" s="41">
        <v>45571</v>
      </c>
      <c r="M30" s="41">
        <v>7961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9" ht="25.35" customHeight="1">
      <c r="A31" s="35">
        <v>17</v>
      </c>
      <c r="B31" s="35">
        <v>10</v>
      </c>
      <c r="C31" s="28" t="s">
        <v>128</v>
      </c>
      <c r="D31" s="41">
        <v>3118.37</v>
      </c>
      <c r="E31" s="39">
        <v>7118.57</v>
      </c>
      <c r="F31" s="45">
        <f>(D31-E31)/E31</f>
        <v>-0.5619387039812771</v>
      </c>
      <c r="G31" s="41">
        <v>609</v>
      </c>
      <c r="H31" s="39">
        <v>48</v>
      </c>
      <c r="I31" s="39">
        <f>G31/H31</f>
        <v>12.6875</v>
      </c>
      <c r="J31" s="39">
        <v>8</v>
      </c>
      <c r="K31" s="39">
        <v>4</v>
      </c>
      <c r="L31" s="41">
        <v>41163.97</v>
      </c>
      <c r="M31" s="41">
        <v>7626</v>
      </c>
      <c r="N31" s="37">
        <v>44582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9" ht="25.35" customHeight="1">
      <c r="A32" s="35">
        <v>18</v>
      </c>
      <c r="B32" s="35">
        <v>11</v>
      </c>
      <c r="C32" s="28" t="s">
        <v>112</v>
      </c>
      <c r="D32" s="41">
        <v>2874.83</v>
      </c>
      <c r="E32" s="39">
        <v>5313.06</v>
      </c>
      <c r="F32" s="45">
        <f>(D32-E32)/E32</f>
        <v>-0.45891256639300143</v>
      </c>
      <c r="G32" s="41">
        <v>407</v>
      </c>
      <c r="H32" s="39">
        <v>12</v>
      </c>
      <c r="I32" s="39">
        <f>G32/H32</f>
        <v>33.916666666666664</v>
      </c>
      <c r="J32" s="39">
        <v>4</v>
      </c>
      <c r="K32" s="39">
        <v>10</v>
      </c>
      <c r="L32" s="41">
        <v>634290</v>
      </c>
      <c r="M32" s="41">
        <v>91409</v>
      </c>
      <c r="N32" s="37">
        <v>44526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6"/>
      <c r="Y32" s="7"/>
      <c r="Z32" s="55"/>
      <c r="AA32" s="32"/>
      <c r="AB32" s="32"/>
    </row>
    <row r="33" spans="1:28" ht="25.35" customHeight="1">
      <c r="A33" s="35">
        <v>19</v>
      </c>
      <c r="B33" s="35">
        <v>13</v>
      </c>
      <c r="C33" s="28" t="s">
        <v>118</v>
      </c>
      <c r="D33" s="41">
        <v>2453</v>
      </c>
      <c r="E33" s="39">
        <v>4146</v>
      </c>
      <c r="F33" s="45">
        <f>(D33-E33)/E33</f>
        <v>-0.40834539315002411</v>
      </c>
      <c r="G33" s="41">
        <v>384</v>
      </c>
      <c r="H33" s="39">
        <v>11</v>
      </c>
      <c r="I33" s="39">
        <f>G33/H33</f>
        <v>34.909090909090907</v>
      </c>
      <c r="J33" s="39">
        <v>5</v>
      </c>
      <c r="K33" s="39">
        <v>3</v>
      </c>
      <c r="L33" s="41">
        <v>19111</v>
      </c>
      <c r="M33" s="41">
        <v>3188</v>
      </c>
      <c r="N33" s="37">
        <v>44589</v>
      </c>
      <c r="O33" s="36" t="s">
        <v>119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56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147</v>
      </c>
      <c r="D34" s="41">
        <v>1823.8</v>
      </c>
      <c r="E34" s="39" t="s">
        <v>36</v>
      </c>
      <c r="F34" s="39" t="s">
        <v>36</v>
      </c>
      <c r="G34" s="41">
        <v>262</v>
      </c>
      <c r="H34" s="39">
        <v>15</v>
      </c>
      <c r="I34" s="39">
        <f>G34/H34</f>
        <v>17.466666666666665</v>
      </c>
      <c r="J34" s="39">
        <v>5</v>
      </c>
      <c r="K34" s="39">
        <v>1</v>
      </c>
      <c r="L34" s="41">
        <v>1823.8</v>
      </c>
      <c r="M34" s="41">
        <v>262</v>
      </c>
      <c r="N34" s="37">
        <v>44603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188882.31999999992</v>
      </c>
      <c r="E35" s="34">
        <v>175030.82</v>
      </c>
      <c r="F35" s="65">
        <f t="shared" ref="F35" si="2">(D35-E35)/E35</f>
        <v>7.9137491328669499E-2</v>
      </c>
      <c r="G35" s="34">
        <f t="shared" ref="G35" si="3">SUM(G23:G34)</f>
        <v>30592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8" ht="25.35" customHeight="1">
      <c r="A37" s="35">
        <v>21</v>
      </c>
      <c r="B37" s="35" t="s">
        <v>34</v>
      </c>
      <c r="C37" s="28" t="s">
        <v>148</v>
      </c>
      <c r="D37" s="41">
        <v>1111</v>
      </c>
      <c r="E37" s="39" t="s">
        <v>36</v>
      </c>
      <c r="F37" s="39" t="s">
        <v>36</v>
      </c>
      <c r="G37" s="41">
        <v>221</v>
      </c>
      <c r="H37" s="39">
        <v>10</v>
      </c>
      <c r="I37" s="39">
        <f>G37/H37</f>
        <v>22.1</v>
      </c>
      <c r="J37" s="39">
        <v>4</v>
      </c>
      <c r="K37" s="39">
        <v>1</v>
      </c>
      <c r="L37" s="41">
        <v>1111</v>
      </c>
      <c r="M37" s="41">
        <v>221</v>
      </c>
      <c r="N37" s="37">
        <v>44603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8" ht="25.35" customHeight="1">
      <c r="A38" s="35">
        <v>22</v>
      </c>
      <c r="B38" s="35" t="s">
        <v>149</v>
      </c>
      <c r="C38" s="28" t="s">
        <v>67</v>
      </c>
      <c r="D38" s="41">
        <v>910.37</v>
      </c>
      <c r="E38" s="39" t="s">
        <v>36</v>
      </c>
      <c r="F38" s="39" t="s">
        <v>36</v>
      </c>
      <c r="G38" s="41">
        <v>193</v>
      </c>
      <c r="H38" s="39">
        <v>4</v>
      </c>
      <c r="I38" s="39">
        <f>G38/H38</f>
        <v>48.25</v>
      </c>
      <c r="J38" s="39">
        <v>4</v>
      </c>
      <c r="K38" s="39">
        <v>0</v>
      </c>
      <c r="L38" s="41">
        <v>910.37</v>
      </c>
      <c r="M38" s="41">
        <v>193</v>
      </c>
      <c r="N38" s="37" t="s">
        <v>150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Y38" s="7"/>
      <c r="Z38" s="56"/>
      <c r="AA38" s="32"/>
      <c r="AB38" s="32"/>
    </row>
    <row r="39" spans="1:28" ht="25.35" customHeight="1">
      <c r="A39" s="35">
        <v>23</v>
      </c>
      <c r="B39" s="35" t="s">
        <v>34</v>
      </c>
      <c r="C39" s="28" t="s">
        <v>151</v>
      </c>
      <c r="D39" s="41">
        <v>895.6</v>
      </c>
      <c r="E39" s="39" t="s">
        <v>36</v>
      </c>
      <c r="F39" s="39" t="s">
        <v>36</v>
      </c>
      <c r="G39" s="41">
        <v>119</v>
      </c>
      <c r="H39" s="39" t="s">
        <v>36</v>
      </c>
      <c r="I39" s="39" t="s">
        <v>36</v>
      </c>
      <c r="J39" s="39" t="s">
        <v>36</v>
      </c>
      <c r="K39" s="39">
        <v>1</v>
      </c>
      <c r="L39" s="41">
        <v>895.6</v>
      </c>
      <c r="M39" s="41">
        <v>119</v>
      </c>
      <c r="N39" s="37">
        <v>44603</v>
      </c>
      <c r="O39" s="36" t="s">
        <v>108</v>
      </c>
      <c r="P39" s="33"/>
      <c r="Q39" s="54"/>
      <c r="R39" s="54"/>
      <c r="S39" s="54"/>
      <c r="T39" s="54"/>
      <c r="U39" s="55"/>
      <c r="V39" s="55"/>
      <c r="W39" s="55"/>
      <c r="X39" s="56"/>
      <c r="Y39" s="7"/>
      <c r="Z39" s="56"/>
      <c r="AA39" s="32"/>
      <c r="AB39" s="32"/>
    </row>
    <row r="40" spans="1:28" ht="25.35" customHeight="1">
      <c r="A40" s="35">
        <v>24</v>
      </c>
      <c r="B40" s="35">
        <v>22</v>
      </c>
      <c r="C40" s="28" t="s">
        <v>130</v>
      </c>
      <c r="D40" s="41">
        <v>627</v>
      </c>
      <c r="E40" s="39">
        <v>854</v>
      </c>
      <c r="F40" s="45">
        <f t="shared" ref="F40:F47" si="4">(D40-E40)/E40</f>
        <v>-0.26580796252927402</v>
      </c>
      <c r="G40" s="41">
        <v>155</v>
      </c>
      <c r="H40" s="39" t="s">
        <v>36</v>
      </c>
      <c r="I40" s="39" t="s">
        <v>36</v>
      </c>
      <c r="J40" s="39">
        <v>3</v>
      </c>
      <c r="K40" s="39">
        <v>5</v>
      </c>
      <c r="L40" s="41">
        <v>24444</v>
      </c>
      <c r="M40" s="41">
        <v>5190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32"/>
      <c r="Y40" s="7"/>
      <c r="Z40" s="56"/>
      <c r="AA40" s="56"/>
      <c r="AB40" s="32"/>
    </row>
    <row r="41" spans="1:28" ht="25.35" customHeight="1">
      <c r="A41" s="35">
        <v>25</v>
      </c>
      <c r="B41" s="35">
        <v>21</v>
      </c>
      <c r="C41" s="28" t="s">
        <v>152</v>
      </c>
      <c r="D41" s="41">
        <v>590.29999999999995</v>
      </c>
      <c r="E41" s="39">
        <v>933.2</v>
      </c>
      <c r="F41" s="45">
        <f t="shared" si="4"/>
        <v>-0.36744534933561945</v>
      </c>
      <c r="G41" s="41">
        <v>80</v>
      </c>
      <c r="H41" s="39">
        <v>3</v>
      </c>
      <c r="I41" s="39">
        <f t="shared" ref="I41:I54" si="5">G41/H41</f>
        <v>26.666666666666668</v>
      </c>
      <c r="J41" s="39">
        <v>1</v>
      </c>
      <c r="K41" s="39">
        <v>7</v>
      </c>
      <c r="L41" s="41">
        <v>62028</v>
      </c>
      <c r="M41" s="41">
        <v>9422</v>
      </c>
      <c r="N41" s="37">
        <v>44561</v>
      </c>
      <c r="O41" s="36" t="s">
        <v>41</v>
      </c>
      <c r="P41" s="33"/>
      <c r="Q41" s="54"/>
      <c r="R41" s="54"/>
      <c r="S41" s="54"/>
      <c r="T41" s="54"/>
      <c r="U41" s="55"/>
      <c r="V41" s="55"/>
      <c r="W41" s="55"/>
      <c r="X41" s="56"/>
      <c r="Y41" s="7"/>
      <c r="Z41" s="56"/>
      <c r="AA41" s="32"/>
      <c r="AB41" s="32"/>
    </row>
    <row r="42" spans="1:28" ht="25.35" customHeight="1">
      <c r="A42" s="35">
        <v>26</v>
      </c>
      <c r="B42" s="59">
        <v>20</v>
      </c>
      <c r="C42" s="28" t="s">
        <v>153</v>
      </c>
      <c r="D42" s="41">
        <v>406.22</v>
      </c>
      <c r="E42" s="39">
        <v>1219.7</v>
      </c>
      <c r="F42" s="45">
        <f t="shared" si="4"/>
        <v>-0.6669508895630073</v>
      </c>
      <c r="G42" s="41">
        <v>79</v>
      </c>
      <c r="H42" s="39">
        <v>14</v>
      </c>
      <c r="I42" s="39">
        <f t="shared" si="5"/>
        <v>5.6428571428571432</v>
      </c>
      <c r="J42" s="39">
        <v>4</v>
      </c>
      <c r="K42" s="39">
        <v>2</v>
      </c>
      <c r="L42" s="41">
        <v>2071.02</v>
      </c>
      <c r="M42" s="41">
        <v>366</v>
      </c>
      <c r="N42" s="37">
        <v>44596</v>
      </c>
      <c r="O42" s="36" t="s">
        <v>91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56"/>
      <c r="AA42" s="7"/>
      <c r="AB42" s="32"/>
    </row>
    <row r="43" spans="1:28" ht="25.35" customHeight="1">
      <c r="A43" s="35">
        <v>27</v>
      </c>
      <c r="B43" s="64">
        <v>31</v>
      </c>
      <c r="C43" s="28" t="s">
        <v>133</v>
      </c>
      <c r="D43" s="41">
        <v>367</v>
      </c>
      <c r="E43" s="39">
        <v>142</v>
      </c>
      <c r="F43" s="45">
        <f t="shared" si="4"/>
        <v>1.5845070422535212</v>
      </c>
      <c r="G43" s="41">
        <v>84</v>
      </c>
      <c r="H43" s="39">
        <v>2</v>
      </c>
      <c r="I43" s="39">
        <f t="shared" si="5"/>
        <v>42</v>
      </c>
      <c r="J43" s="39">
        <v>2</v>
      </c>
      <c r="K43" s="39" t="s">
        <v>36</v>
      </c>
      <c r="L43" s="41">
        <v>11116</v>
      </c>
      <c r="M43" s="41">
        <v>2283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56"/>
      <c r="AA43" s="32"/>
      <c r="AB43" s="32"/>
    </row>
    <row r="44" spans="1:28" ht="25.35" customHeight="1">
      <c r="A44" s="35">
        <v>28</v>
      </c>
      <c r="B44" s="35">
        <v>28</v>
      </c>
      <c r="C44" s="28" t="s">
        <v>154</v>
      </c>
      <c r="D44" s="41">
        <v>157</v>
      </c>
      <c r="E44" s="39">
        <v>258</v>
      </c>
      <c r="F44" s="45">
        <f t="shared" si="4"/>
        <v>-0.39147286821705424</v>
      </c>
      <c r="G44" s="41">
        <v>27</v>
      </c>
      <c r="H44" s="39">
        <v>2</v>
      </c>
      <c r="I44" s="39">
        <f t="shared" si="5"/>
        <v>13.5</v>
      </c>
      <c r="J44" s="39">
        <v>2</v>
      </c>
      <c r="K44" s="39">
        <v>4</v>
      </c>
      <c r="L44" s="41">
        <v>8782.6299999999992</v>
      </c>
      <c r="M44" s="41">
        <v>1362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32"/>
      <c r="X44" s="56"/>
      <c r="Y44" s="56"/>
      <c r="Z44" s="55"/>
    </row>
    <row r="45" spans="1:28" ht="25.35" customHeight="1">
      <c r="A45" s="35">
        <v>29</v>
      </c>
      <c r="B45" s="64">
        <v>27</v>
      </c>
      <c r="C45" s="28" t="s">
        <v>155</v>
      </c>
      <c r="D45" s="41">
        <v>146.6</v>
      </c>
      <c r="E45" s="39">
        <v>310</v>
      </c>
      <c r="F45" s="45">
        <f t="shared" si="4"/>
        <v>-0.52709677419354839</v>
      </c>
      <c r="G45" s="41">
        <v>40</v>
      </c>
      <c r="H45" s="39">
        <v>6</v>
      </c>
      <c r="I45" s="39">
        <f t="shared" si="5"/>
        <v>6.666666666666667</v>
      </c>
      <c r="J45" s="39">
        <v>4</v>
      </c>
      <c r="K45" s="39">
        <v>6</v>
      </c>
      <c r="L45" s="41">
        <v>2207.6999999999998</v>
      </c>
      <c r="M45" s="41">
        <v>421</v>
      </c>
      <c r="N45" s="37">
        <v>44568</v>
      </c>
      <c r="O45" s="36" t="s">
        <v>91</v>
      </c>
      <c r="P45" s="33"/>
      <c r="Q45" s="54"/>
      <c r="R45" s="54"/>
      <c r="S45" s="54"/>
      <c r="T45" s="54"/>
      <c r="U45" s="55"/>
      <c r="V45" s="55"/>
      <c r="W45" s="55"/>
      <c r="X45" s="56"/>
      <c r="Y45" s="7"/>
      <c r="Z45" s="56"/>
      <c r="AA45" s="32"/>
      <c r="AB45" s="32"/>
    </row>
    <row r="46" spans="1:28" ht="25.35" customHeight="1">
      <c r="A46" s="35">
        <v>30</v>
      </c>
      <c r="B46" s="35">
        <v>18</v>
      </c>
      <c r="C46" s="28" t="s">
        <v>156</v>
      </c>
      <c r="D46" s="41">
        <v>139.18</v>
      </c>
      <c r="E46" s="39">
        <v>2019.14</v>
      </c>
      <c r="F46" s="45">
        <f t="shared" si="4"/>
        <v>-0.93106966332200836</v>
      </c>
      <c r="G46" s="41">
        <v>32</v>
      </c>
      <c r="H46" s="39">
        <v>5</v>
      </c>
      <c r="I46" s="39">
        <f t="shared" si="5"/>
        <v>6.4</v>
      </c>
      <c r="J46" s="39">
        <v>2</v>
      </c>
      <c r="K46" s="39">
        <v>4</v>
      </c>
      <c r="L46" s="41">
        <v>15152.52</v>
      </c>
      <c r="M46" s="41">
        <v>3098</v>
      </c>
      <c r="N46" s="37">
        <v>44582</v>
      </c>
      <c r="O46" s="36" t="s">
        <v>48</v>
      </c>
      <c r="P46" s="33"/>
      <c r="Q46" s="54"/>
      <c r="R46" s="54"/>
      <c r="S46" s="54"/>
      <c r="T46" s="54"/>
      <c r="U46" s="55"/>
      <c r="V46" s="55"/>
      <c r="W46" s="55"/>
      <c r="X46" s="56"/>
      <c r="Y46" s="7"/>
      <c r="Z46" s="56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194232.58999999991</v>
      </c>
      <c r="E47" s="34">
        <v>179756.37000000002</v>
      </c>
      <c r="F47" s="65">
        <f t="shared" si="4"/>
        <v>8.053244510889869E-2</v>
      </c>
      <c r="G47" s="34">
        <f>SUM(G35:G46)</f>
        <v>31622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64">
        <v>30</v>
      </c>
      <c r="C49" s="50" t="s">
        <v>110</v>
      </c>
      <c r="D49" s="41">
        <v>120</v>
      </c>
      <c r="E49" s="39">
        <v>181</v>
      </c>
      <c r="F49" s="45">
        <f>(D49-E49)/E49</f>
        <v>-0.33701657458563539</v>
      </c>
      <c r="G49" s="41">
        <v>21</v>
      </c>
      <c r="H49" s="39">
        <v>1</v>
      </c>
      <c r="I49" s="39">
        <f>G49/H49</f>
        <v>21</v>
      </c>
      <c r="J49" s="39">
        <v>1</v>
      </c>
      <c r="K49" s="39" t="s">
        <v>36</v>
      </c>
      <c r="L49" s="41">
        <v>24581</v>
      </c>
      <c r="M49" s="41">
        <v>4358</v>
      </c>
      <c r="N49" s="37">
        <v>44323</v>
      </c>
      <c r="O49" s="36" t="s">
        <v>41</v>
      </c>
      <c r="P49" s="33"/>
      <c r="Q49" s="54"/>
      <c r="R49" s="54"/>
      <c r="S49" s="54"/>
      <c r="T49" s="54"/>
      <c r="U49" s="55"/>
      <c r="V49" s="55"/>
      <c r="W49" s="55"/>
      <c r="X49" s="56"/>
      <c r="Y49" s="7"/>
      <c r="Z49" s="56"/>
      <c r="AA49" s="32"/>
      <c r="AB49" s="32"/>
    </row>
    <row r="50" spans="1:28" ht="25.35" customHeight="1">
      <c r="A50" s="35">
        <v>32</v>
      </c>
      <c r="B50" s="39" t="s">
        <v>36</v>
      </c>
      <c r="C50" s="28" t="s">
        <v>157</v>
      </c>
      <c r="D50" s="41">
        <v>104</v>
      </c>
      <c r="E50" s="39" t="s">
        <v>36</v>
      </c>
      <c r="F50" s="39" t="s">
        <v>36</v>
      </c>
      <c r="G50" s="41">
        <v>26</v>
      </c>
      <c r="H50" s="39">
        <v>1</v>
      </c>
      <c r="I50" s="39">
        <f t="shared" si="5"/>
        <v>26</v>
      </c>
      <c r="J50" s="39">
        <v>1</v>
      </c>
      <c r="K50" s="39" t="s">
        <v>36</v>
      </c>
      <c r="L50" s="41">
        <v>17255</v>
      </c>
      <c r="M50" s="41">
        <v>3966</v>
      </c>
      <c r="N50" s="37">
        <v>44512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32"/>
      <c r="Y50" s="7"/>
      <c r="Z50" s="56"/>
      <c r="AA50" s="32"/>
      <c r="AB50" s="56"/>
    </row>
    <row r="51" spans="1:28" ht="25.35" customHeight="1">
      <c r="A51" s="35">
        <v>33</v>
      </c>
      <c r="B51" s="66">
        <v>32</v>
      </c>
      <c r="C51" s="28" t="s">
        <v>158</v>
      </c>
      <c r="D51" s="41">
        <v>87</v>
      </c>
      <c r="E51" s="39">
        <v>95</v>
      </c>
      <c r="F51" s="45">
        <f>(D51-E51)/E51</f>
        <v>-8.4210526315789472E-2</v>
      </c>
      <c r="G51" s="41">
        <v>19</v>
      </c>
      <c r="H51" s="39">
        <v>1</v>
      </c>
      <c r="I51" s="39">
        <f t="shared" si="5"/>
        <v>19</v>
      </c>
      <c r="J51" s="39">
        <v>1</v>
      </c>
      <c r="K51" s="39">
        <v>4</v>
      </c>
      <c r="L51" s="41">
        <v>3174</v>
      </c>
      <c r="M51" s="41">
        <v>660</v>
      </c>
      <c r="N51" s="37">
        <v>44568</v>
      </c>
      <c r="O51" s="36" t="s">
        <v>119</v>
      </c>
      <c r="P51" s="33"/>
      <c r="Q51" s="54"/>
      <c r="R51" s="54"/>
      <c r="S51" s="54"/>
      <c r="T51" s="54"/>
      <c r="U51" s="55"/>
      <c r="V51" s="55"/>
      <c r="W51" s="55"/>
      <c r="X51" s="32"/>
      <c r="Y51" s="7"/>
      <c r="Z51" s="56"/>
      <c r="AA51" s="32"/>
      <c r="AB51" s="56"/>
    </row>
    <row r="52" spans="1:28" ht="25.35" customHeight="1">
      <c r="A52" s="35">
        <v>34</v>
      </c>
      <c r="B52" s="39" t="s">
        <v>36</v>
      </c>
      <c r="C52" s="28" t="s">
        <v>121</v>
      </c>
      <c r="D52" s="41">
        <v>75</v>
      </c>
      <c r="E52" s="39" t="s">
        <v>36</v>
      </c>
      <c r="F52" s="39" t="s">
        <v>36</v>
      </c>
      <c r="G52" s="41">
        <v>11</v>
      </c>
      <c r="H52" s="39">
        <v>1</v>
      </c>
      <c r="I52" s="39">
        <f t="shared" si="5"/>
        <v>11</v>
      </c>
      <c r="J52" s="39">
        <v>1</v>
      </c>
      <c r="K52" s="39" t="s">
        <v>36</v>
      </c>
      <c r="L52" s="41">
        <v>50085</v>
      </c>
      <c r="M52" s="41">
        <v>8579</v>
      </c>
      <c r="N52" s="37">
        <v>44512</v>
      </c>
      <c r="O52" s="36" t="s">
        <v>50</v>
      </c>
      <c r="P52" s="33"/>
      <c r="Q52" s="54"/>
      <c r="R52" s="54"/>
      <c r="S52" s="54"/>
      <c r="T52" s="54"/>
      <c r="U52" s="55"/>
      <c r="V52" s="55"/>
      <c r="W52" s="55"/>
      <c r="X52" s="7"/>
      <c r="Y52" s="32"/>
      <c r="Z52" s="56"/>
      <c r="AA52" s="56"/>
      <c r="AB52" s="32"/>
    </row>
    <row r="53" spans="1:28" ht="25.35" customHeight="1">
      <c r="A53" s="35">
        <v>35</v>
      </c>
      <c r="B53" s="35">
        <v>26</v>
      </c>
      <c r="C53" s="28" t="s">
        <v>100</v>
      </c>
      <c r="D53" s="41">
        <v>72</v>
      </c>
      <c r="E53" s="39">
        <v>393.45</v>
      </c>
      <c r="F53" s="45">
        <f>(D53-E53)/E53</f>
        <v>-0.81700343118566532</v>
      </c>
      <c r="G53" s="41">
        <v>12</v>
      </c>
      <c r="H53" s="39">
        <v>1</v>
      </c>
      <c r="I53" s="39">
        <f t="shared" si="5"/>
        <v>12</v>
      </c>
      <c r="J53" s="39">
        <v>1</v>
      </c>
      <c r="K53" s="39" t="s">
        <v>36</v>
      </c>
      <c r="L53" s="41">
        <v>10964.86</v>
      </c>
      <c r="M53" s="41">
        <v>1962</v>
      </c>
      <c r="N53" s="37">
        <v>44533</v>
      </c>
      <c r="O53" s="36" t="s">
        <v>68</v>
      </c>
      <c r="P53" s="33"/>
      <c r="Q53" s="54"/>
      <c r="R53" s="54"/>
      <c r="S53" s="54"/>
      <c r="T53" s="54"/>
      <c r="U53" s="55"/>
      <c r="V53" s="55"/>
      <c r="W53" s="55"/>
      <c r="X53" s="56"/>
      <c r="Y53" s="7"/>
      <c r="Z53" s="56"/>
      <c r="AA53" s="32"/>
      <c r="AB53" s="32"/>
    </row>
    <row r="54" spans="1:28" ht="25.35" customHeight="1">
      <c r="A54" s="35">
        <v>36</v>
      </c>
      <c r="B54" s="64">
        <v>29</v>
      </c>
      <c r="C54" s="28" t="s">
        <v>134</v>
      </c>
      <c r="D54" s="41">
        <v>59</v>
      </c>
      <c r="E54" s="39">
        <v>253</v>
      </c>
      <c r="F54" s="45">
        <f>(D54-E54)/E54</f>
        <v>-0.76679841897233203</v>
      </c>
      <c r="G54" s="41">
        <v>12</v>
      </c>
      <c r="H54" s="39">
        <v>1</v>
      </c>
      <c r="I54" s="39">
        <f t="shared" si="5"/>
        <v>12</v>
      </c>
      <c r="J54" s="39">
        <v>1</v>
      </c>
      <c r="K54" s="39">
        <v>7</v>
      </c>
      <c r="L54" s="41">
        <v>7967</v>
      </c>
      <c r="M54" s="41">
        <v>1482</v>
      </c>
      <c r="N54" s="37">
        <v>44561</v>
      </c>
      <c r="O54" s="36" t="s">
        <v>119</v>
      </c>
      <c r="P54" s="33"/>
      <c r="Q54" s="54"/>
      <c r="R54" s="54"/>
      <c r="S54" s="54"/>
      <c r="T54" s="54"/>
      <c r="U54" s="55"/>
      <c r="V54" s="55"/>
      <c r="W54" s="55"/>
      <c r="X54" s="56"/>
      <c r="Y54" s="7"/>
      <c r="Z54" s="56"/>
      <c r="AA54" s="32"/>
      <c r="AB54" s="32"/>
    </row>
    <row r="55" spans="1:28" ht="25.35" customHeight="1">
      <c r="A55" s="35">
        <v>37</v>
      </c>
      <c r="B55" s="35">
        <v>24</v>
      </c>
      <c r="C55" s="28" t="s">
        <v>142</v>
      </c>
      <c r="D55" s="41">
        <v>44</v>
      </c>
      <c r="E55" s="39">
        <v>404</v>
      </c>
      <c r="F55" s="45">
        <f>(D55-E55)/E55</f>
        <v>-0.8910891089108911</v>
      </c>
      <c r="G55" s="41">
        <v>12</v>
      </c>
      <c r="H55" s="39" t="s">
        <v>36</v>
      </c>
      <c r="I55" s="39" t="s">
        <v>36</v>
      </c>
      <c r="J55" s="39">
        <v>1</v>
      </c>
      <c r="K55" s="39">
        <v>4</v>
      </c>
      <c r="L55" s="41">
        <v>9000</v>
      </c>
      <c r="M55" s="41">
        <v>1429</v>
      </c>
      <c r="N55" s="37">
        <v>44582</v>
      </c>
      <c r="O55" s="36" t="s">
        <v>65</v>
      </c>
      <c r="P55" s="33"/>
      <c r="Q55" s="54"/>
      <c r="R55" s="54"/>
      <c r="S55" s="54"/>
      <c r="T55" s="54"/>
      <c r="U55" s="55"/>
      <c r="V55" s="55"/>
      <c r="W55" s="55"/>
      <c r="X55" s="56"/>
      <c r="Z55" s="56"/>
      <c r="AB55" s="32"/>
    </row>
    <row r="56" spans="1:28" ht="25.35" customHeight="1">
      <c r="A56" s="35">
        <v>38</v>
      </c>
      <c r="B56" s="35">
        <v>17</v>
      </c>
      <c r="C56" s="28" t="s">
        <v>159</v>
      </c>
      <c r="D56" s="41">
        <v>9</v>
      </c>
      <c r="E56" s="39">
        <v>2178.11</v>
      </c>
      <c r="F56" s="45">
        <f>(D56-E56)/E56</f>
        <v>-0.99586797728305732</v>
      </c>
      <c r="G56" s="41">
        <v>2</v>
      </c>
      <c r="H56" s="39">
        <v>1</v>
      </c>
      <c r="I56" s="39">
        <f>G56/H56</f>
        <v>2</v>
      </c>
      <c r="J56" s="39">
        <v>1</v>
      </c>
      <c r="K56" s="39">
        <v>6</v>
      </c>
      <c r="L56" s="41">
        <v>44462</v>
      </c>
      <c r="M56" s="41">
        <v>6426</v>
      </c>
      <c r="N56" s="37">
        <v>44568</v>
      </c>
      <c r="O56" s="36" t="s">
        <v>50</v>
      </c>
      <c r="P56" s="33"/>
      <c r="Q56" s="54"/>
      <c r="R56" s="54"/>
      <c r="S56" s="54"/>
      <c r="T56" s="54"/>
      <c r="U56" s="55"/>
      <c r="V56" s="55"/>
      <c r="W56" s="55"/>
      <c r="X56" s="32"/>
      <c r="Y56" s="7"/>
      <c r="Z56" s="56"/>
      <c r="AA56" s="32"/>
      <c r="AB56" s="56"/>
    </row>
    <row r="57" spans="1:28" ht="25.35" customHeight="1">
      <c r="A57" s="14"/>
      <c r="B57" s="14"/>
      <c r="C57" s="27" t="s">
        <v>160</v>
      </c>
      <c r="D57" s="34">
        <f>SUM(D47:D56)</f>
        <v>194802.58999999991</v>
      </c>
      <c r="E57" s="34">
        <v>179993.37000000002</v>
      </c>
      <c r="F57" s="65">
        <f>(D57-E57)/E57</f>
        <v>8.2276474961271537E-2</v>
      </c>
      <c r="G57" s="34">
        <f t="shared" ref="G57" si="6">SUM(G47:G56)</f>
        <v>31737</v>
      </c>
      <c r="H57" s="34"/>
      <c r="I57" s="16"/>
      <c r="J57" s="15"/>
      <c r="K57" s="17"/>
      <c r="L57" s="18"/>
      <c r="M57" s="22"/>
      <c r="N57" s="19"/>
      <c r="O57" s="46"/>
    </row>
    <row r="58" spans="1:28" ht="23.1" customHeight="1">
      <c r="R58" s="33"/>
    </row>
    <row r="59" spans="1:28" ht="17.25" customHeight="1">
      <c r="R59" s="33"/>
    </row>
    <row r="71" spans="16:18">
      <c r="R71" s="33"/>
    </row>
    <row r="75" spans="16:18">
      <c r="P75" s="33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sheetPr codeName="Sheet50"/>
  <dimension ref="A1:AC73"/>
  <sheetViews>
    <sheetView topLeftCell="A22" zoomScale="60" zoomScaleNormal="60" workbookViewId="0">
      <selection activeCell="S50" sqref="S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3.6640625" style="1" customWidth="1"/>
    <col min="25" max="25" width="14.88671875" style="1" customWidth="1"/>
    <col min="26" max="26" width="12.5546875" style="1" bestFit="1" customWidth="1"/>
    <col min="27" max="27" width="8.88671875" style="1"/>
    <col min="28" max="28" width="11" style="1" customWidth="1"/>
    <col min="29" max="16384" width="8.88671875" style="1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4" t="s">
        <v>145</v>
      </c>
      <c r="E6" s="4" t="s">
        <v>163</v>
      </c>
      <c r="F6" s="156"/>
      <c r="G6" s="4" t="s">
        <v>145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9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AB9" s="32"/>
    </row>
    <row r="10" spans="1:29">
      <c r="A10" s="159"/>
      <c r="B10" s="159"/>
      <c r="C10" s="156"/>
      <c r="D10" s="75" t="s">
        <v>146</v>
      </c>
      <c r="E10" s="75" t="s">
        <v>164</v>
      </c>
      <c r="F10" s="156"/>
      <c r="G10" s="75" t="s">
        <v>146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AB10" s="32"/>
    </row>
    <row r="11" spans="1:29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92</v>
      </c>
      <c r="D13" s="41">
        <v>51411.43</v>
      </c>
      <c r="E13" s="39" t="s">
        <v>36</v>
      </c>
      <c r="F13" s="39" t="s">
        <v>36</v>
      </c>
      <c r="G13" s="41">
        <v>6362</v>
      </c>
      <c r="H13" s="39">
        <v>125</v>
      </c>
      <c r="I13" s="39">
        <f>G13/H13</f>
        <v>50.896000000000001</v>
      </c>
      <c r="J13" s="39">
        <v>15</v>
      </c>
      <c r="K13" s="39">
        <v>1</v>
      </c>
      <c r="L13" s="41">
        <v>54729.77</v>
      </c>
      <c r="M13" s="41">
        <v>6768</v>
      </c>
      <c r="N13" s="37">
        <v>44596</v>
      </c>
      <c r="O13" s="36" t="s">
        <v>48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>
        <v>1</v>
      </c>
      <c r="C14" s="28" t="s">
        <v>61</v>
      </c>
      <c r="D14" s="41">
        <v>18765.38</v>
      </c>
      <c r="E14" s="39">
        <v>23150.609999999997</v>
      </c>
      <c r="F14" s="45">
        <f>(D14-E14)/E14</f>
        <v>-0.18942179061372449</v>
      </c>
      <c r="G14" s="41">
        <v>2634</v>
      </c>
      <c r="H14" s="39" t="s">
        <v>36</v>
      </c>
      <c r="I14" s="39" t="s">
        <v>36</v>
      </c>
      <c r="J14" s="39">
        <v>11</v>
      </c>
      <c r="K14" s="39">
        <v>6</v>
      </c>
      <c r="L14" s="41">
        <v>574250.78</v>
      </c>
      <c r="M14" s="41">
        <v>80411</v>
      </c>
      <c r="N14" s="37">
        <v>44561</v>
      </c>
      <c r="O14" s="36" t="s">
        <v>62</v>
      </c>
      <c r="P14" s="33"/>
      <c r="Q14" s="54"/>
      <c r="R14" s="54"/>
      <c r="S14" s="72"/>
      <c r="T14" s="54"/>
      <c r="V14" s="55"/>
      <c r="W14" s="55"/>
      <c r="X14" s="55"/>
      <c r="Y14" s="56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64</v>
      </c>
      <c r="D15" s="41">
        <v>12657</v>
      </c>
      <c r="E15" s="39" t="s">
        <v>36</v>
      </c>
      <c r="F15" s="39" t="s">
        <v>36</v>
      </c>
      <c r="G15" s="41">
        <v>2447</v>
      </c>
      <c r="H15" s="39" t="s">
        <v>36</v>
      </c>
      <c r="I15" s="39" t="s">
        <v>36</v>
      </c>
      <c r="J15" s="39">
        <v>20</v>
      </c>
      <c r="K15" s="39">
        <v>1</v>
      </c>
      <c r="L15" s="41">
        <v>13413</v>
      </c>
      <c r="M15" s="41">
        <v>2645</v>
      </c>
      <c r="N15" s="37">
        <v>44596</v>
      </c>
      <c r="O15" s="36" t="s">
        <v>65</v>
      </c>
      <c r="P15" s="33"/>
      <c r="Q15" s="54"/>
      <c r="R15" s="54"/>
      <c r="S15" s="54"/>
      <c r="T15" s="54"/>
      <c r="W15" s="55"/>
      <c r="X15" s="55"/>
      <c r="Y15" s="56"/>
      <c r="Z15" s="56"/>
      <c r="AA15" s="7"/>
      <c r="AB15" s="32"/>
      <c r="AC15" s="32"/>
    </row>
    <row r="16" spans="1:29" ht="25.35" customHeight="1">
      <c r="A16" s="35">
        <v>4</v>
      </c>
      <c r="B16" s="35">
        <v>5</v>
      </c>
      <c r="C16" s="28" t="s">
        <v>98</v>
      </c>
      <c r="D16" s="41">
        <v>10562.19</v>
      </c>
      <c r="E16" s="39">
        <v>11346.11</v>
      </c>
      <c r="F16" s="45">
        <f>(D16-E16)/E16</f>
        <v>-6.909152123503122E-2</v>
      </c>
      <c r="G16" s="41">
        <v>1502</v>
      </c>
      <c r="H16" s="39">
        <v>35</v>
      </c>
      <c r="I16" s="39">
        <f t="shared" ref="I16:I22" si="0">G16/H16</f>
        <v>42.914285714285711</v>
      </c>
      <c r="J16" s="39">
        <v>8</v>
      </c>
      <c r="K16" s="39">
        <v>3</v>
      </c>
      <c r="L16" s="41">
        <v>48859</v>
      </c>
      <c r="M16" s="41">
        <v>7535</v>
      </c>
      <c r="N16" s="37">
        <v>44582</v>
      </c>
      <c r="O16" s="36" t="s">
        <v>41</v>
      </c>
      <c r="P16" s="33"/>
      <c r="Q16" s="54"/>
      <c r="R16" s="54"/>
      <c r="S16" s="54"/>
      <c r="T16" s="54"/>
      <c r="V16" s="55"/>
      <c r="W16" s="55"/>
      <c r="X16" s="55"/>
      <c r="Y16" s="56"/>
      <c r="Z16" s="56"/>
      <c r="AA16" s="7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131</v>
      </c>
      <c r="D17" s="41">
        <v>10558.23</v>
      </c>
      <c r="E17" s="39" t="s">
        <v>36</v>
      </c>
      <c r="F17" s="39" t="s">
        <v>36</v>
      </c>
      <c r="G17" s="41">
        <v>1972</v>
      </c>
      <c r="H17" s="39">
        <v>66</v>
      </c>
      <c r="I17" s="39">
        <f t="shared" si="0"/>
        <v>29.878787878787879</v>
      </c>
      <c r="J17" s="39">
        <v>9</v>
      </c>
      <c r="K17" s="39">
        <v>1</v>
      </c>
      <c r="L17" s="41">
        <v>10558.23</v>
      </c>
      <c r="M17" s="41">
        <v>1972</v>
      </c>
      <c r="N17" s="37">
        <v>44596</v>
      </c>
      <c r="O17" s="36" t="s">
        <v>132</v>
      </c>
      <c r="P17" s="33"/>
      <c r="Q17" s="54"/>
      <c r="R17" s="54"/>
      <c r="S17" s="54"/>
      <c r="T17" s="54"/>
      <c r="V17" s="55"/>
      <c r="W17" s="55"/>
      <c r="X17" s="55"/>
      <c r="Y17" s="56"/>
      <c r="Z17" s="56"/>
      <c r="AA17" s="7"/>
      <c r="AB17" s="32"/>
      <c r="AC17" s="32"/>
    </row>
    <row r="18" spans="1:29" ht="25.35" customHeight="1">
      <c r="A18" s="35">
        <v>6</v>
      </c>
      <c r="B18" s="35">
        <v>2</v>
      </c>
      <c r="C18" s="28" t="s">
        <v>109</v>
      </c>
      <c r="D18" s="41">
        <v>10199.58</v>
      </c>
      <c r="E18" s="39">
        <v>14767.75</v>
      </c>
      <c r="F18" s="45">
        <f t="shared" ref="F18:F23" si="1">(D18-E18)/E18</f>
        <v>-0.30933419105821808</v>
      </c>
      <c r="G18" s="41">
        <v>1483</v>
      </c>
      <c r="H18" s="39">
        <v>36</v>
      </c>
      <c r="I18" s="39">
        <f t="shared" si="0"/>
        <v>41.194444444444443</v>
      </c>
      <c r="J18" s="39">
        <v>8</v>
      </c>
      <c r="K18" s="39">
        <v>8</v>
      </c>
      <c r="L18" s="41">
        <v>772262.77</v>
      </c>
      <c r="M18" s="41">
        <v>111845</v>
      </c>
      <c r="N18" s="37">
        <v>44547</v>
      </c>
      <c r="O18" s="36" t="s">
        <v>39</v>
      </c>
      <c r="P18" s="33"/>
      <c r="Q18" s="54"/>
      <c r="R18" s="54"/>
      <c r="S18" s="54"/>
      <c r="T18" s="54"/>
      <c r="U18" s="55"/>
      <c r="V18" s="55"/>
      <c r="W18" s="55"/>
      <c r="X18" s="55"/>
      <c r="Y18" s="56"/>
      <c r="Z18" s="56"/>
      <c r="AA18" s="7"/>
      <c r="AB18" s="32"/>
      <c r="AC18" s="32"/>
    </row>
    <row r="19" spans="1:29" ht="25.35" customHeight="1">
      <c r="A19" s="35">
        <v>7</v>
      </c>
      <c r="B19" s="35">
        <v>3</v>
      </c>
      <c r="C19" s="28" t="s">
        <v>99</v>
      </c>
      <c r="D19" s="41">
        <v>8584.0300000000007</v>
      </c>
      <c r="E19" s="39">
        <v>13029.74</v>
      </c>
      <c r="F19" s="45">
        <f t="shared" si="1"/>
        <v>-0.34119713823913594</v>
      </c>
      <c r="G19" s="41">
        <v>1552</v>
      </c>
      <c r="H19" s="39">
        <v>65</v>
      </c>
      <c r="I19" s="39">
        <f t="shared" si="0"/>
        <v>23.876923076923077</v>
      </c>
      <c r="J19" s="39">
        <v>15</v>
      </c>
      <c r="K19" s="39">
        <v>2</v>
      </c>
      <c r="L19" s="41">
        <v>23713</v>
      </c>
      <c r="M19" s="41">
        <v>4408</v>
      </c>
      <c r="N19" s="37">
        <v>44589</v>
      </c>
      <c r="O19" s="36" t="s">
        <v>50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7"/>
      <c r="AA19" s="32"/>
      <c r="AB19" s="32"/>
    </row>
    <row r="20" spans="1:29" ht="25.35" customHeight="1">
      <c r="A20" s="35">
        <v>8</v>
      </c>
      <c r="B20" s="35">
        <v>4</v>
      </c>
      <c r="C20" s="28" t="s">
        <v>77</v>
      </c>
      <c r="D20" s="41">
        <v>7687.69</v>
      </c>
      <c r="E20" s="39">
        <v>11908.24</v>
      </c>
      <c r="F20" s="45">
        <f t="shared" si="1"/>
        <v>-0.35442265187802735</v>
      </c>
      <c r="G20" s="41">
        <v>1475</v>
      </c>
      <c r="H20" s="39">
        <v>48</v>
      </c>
      <c r="I20" s="39">
        <f t="shared" si="0"/>
        <v>30.729166666666668</v>
      </c>
      <c r="J20" s="39">
        <v>12</v>
      </c>
      <c r="K20" s="39">
        <v>5</v>
      </c>
      <c r="L20" s="41">
        <v>149685</v>
      </c>
      <c r="M20" s="41">
        <v>29247</v>
      </c>
      <c r="N20" s="37">
        <v>44568</v>
      </c>
      <c r="O20" s="36" t="s">
        <v>37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9" ht="25.35" customHeight="1">
      <c r="A21" s="35">
        <v>9</v>
      </c>
      <c r="B21" s="35">
        <v>7</v>
      </c>
      <c r="C21" s="28" t="s">
        <v>111</v>
      </c>
      <c r="D21" s="41">
        <v>7514.14</v>
      </c>
      <c r="E21" s="39">
        <v>10004.049999999999</v>
      </c>
      <c r="F21" s="45">
        <f t="shared" si="1"/>
        <v>-0.24889019946921487</v>
      </c>
      <c r="G21" s="41">
        <v>1408</v>
      </c>
      <c r="H21" s="39">
        <v>41</v>
      </c>
      <c r="I21" s="39">
        <f t="shared" si="0"/>
        <v>34.341463414634148</v>
      </c>
      <c r="J21" s="39">
        <v>10</v>
      </c>
      <c r="K21" s="39">
        <v>7</v>
      </c>
      <c r="L21" s="41">
        <v>297355</v>
      </c>
      <c r="M21" s="41">
        <v>60385</v>
      </c>
      <c r="N21" s="37">
        <v>44554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9" ht="25.35" customHeight="1">
      <c r="A22" s="35">
        <v>10</v>
      </c>
      <c r="B22" s="35">
        <v>6</v>
      </c>
      <c r="C22" s="28" t="s">
        <v>128</v>
      </c>
      <c r="D22" s="41">
        <v>7118.57</v>
      </c>
      <c r="E22" s="39">
        <v>10357.709999999999</v>
      </c>
      <c r="F22" s="45">
        <f t="shared" si="1"/>
        <v>-0.31272742720157254</v>
      </c>
      <c r="G22" s="41">
        <v>1232</v>
      </c>
      <c r="H22" s="39">
        <v>64</v>
      </c>
      <c r="I22" s="39">
        <f t="shared" si="0"/>
        <v>19.25</v>
      </c>
      <c r="J22" s="39">
        <v>11</v>
      </c>
      <c r="K22" s="39">
        <v>3</v>
      </c>
      <c r="L22" s="41">
        <v>36854.79</v>
      </c>
      <c r="M22" s="41">
        <v>6753</v>
      </c>
      <c r="N22" s="37">
        <v>44582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9" ht="25.35" customHeight="1">
      <c r="A23" s="14"/>
      <c r="B23" s="14"/>
      <c r="C23" s="27" t="s">
        <v>53</v>
      </c>
      <c r="D23" s="34">
        <f>SUM(D13:D22)</f>
        <v>145058.24000000002</v>
      </c>
      <c r="E23" s="34">
        <v>116665.15</v>
      </c>
      <c r="F23" s="65">
        <f t="shared" si="1"/>
        <v>0.24337250669973018</v>
      </c>
      <c r="G23" s="34">
        <f t="shared" ref="G23" si="2">SUM(G13:G22)</f>
        <v>22067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35">
        <v>11</v>
      </c>
      <c r="C25" s="28" t="s">
        <v>112</v>
      </c>
      <c r="D25" s="41">
        <v>5313.06</v>
      </c>
      <c r="E25" s="39">
        <v>5842.06</v>
      </c>
      <c r="F25" s="45">
        <f>(D25-E25)/E25</f>
        <v>-9.0550251110053645E-2</v>
      </c>
      <c r="G25" s="41">
        <v>775</v>
      </c>
      <c r="H25" s="39">
        <v>20</v>
      </c>
      <c r="I25" s="39">
        <f t="shared" ref="I25:I32" si="3">G25/H25</f>
        <v>38.75</v>
      </c>
      <c r="J25" s="39">
        <v>7</v>
      </c>
      <c r="K25" s="39">
        <v>11</v>
      </c>
      <c r="L25" s="41">
        <v>629442</v>
      </c>
      <c r="M25" s="41">
        <v>90689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5"/>
      <c r="Y25" s="56"/>
      <c r="Z25" s="7"/>
      <c r="AA25" s="32"/>
      <c r="AB25" s="32"/>
    </row>
    <row r="26" spans="1:29" ht="25.35" customHeight="1">
      <c r="A26" s="35">
        <v>12</v>
      </c>
      <c r="B26" s="35">
        <v>9</v>
      </c>
      <c r="C26" s="28" t="s">
        <v>165</v>
      </c>
      <c r="D26" s="41">
        <v>4874.74</v>
      </c>
      <c r="E26" s="39">
        <v>6834.54</v>
      </c>
      <c r="F26" s="45">
        <f>(D26-E26)/E26</f>
        <v>-0.28674936425860414</v>
      </c>
      <c r="G26" s="41">
        <v>680</v>
      </c>
      <c r="H26" s="39">
        <v>19</v>
      </c>
      <c r="I26" s="39">
        <f t="shared" si="3"/>
        <v>35.789473684210527</v>
      </c>
      <c r="J26" s="39">
        <v>7</v>
      </c>
      <c r="K26" s="39">
        <v>4</v>
      </c>
      <c r="L26" s="41">
        <v>70159</v>
      </c>
      <c r="M26" s="41">
        <v>9941</v>
      </c>
      <c r="N26" s="37">
        <v>44575</v>
      </c>
      <c r="O26" s="36" t="s">
        <v>37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9" ht="25.35" customHeight="1">
      <c r="A27" s="35">
        <v>13</v>
      </c>
      <c r="B27" s="35">
        <v>10</v>
      </c>
      <c r="C27" s="28" t="s">
        <v>118</v>
      </c>
      <c r="D27" s="41">
        <v>4146</v>
      </c>
      <c r="E27" s="39">
        <v>6351.5</v>
      </c>
      <c r="F27" s="45">
        <f>(D27-E27)/E27</f>
        <v>-0.34724080925765566</v>
      </c>
      <c r="G27" s="41">
        <v>690</v>
      </c>
      <c r="H27" s="39">
        <v>15</v>
      </c>
      <c r="I27" s="39">
        <f t="shared" si="3"/>
        <v>46</v>
      </c>
      <c r="J27" s="39">
        <v>10</v>
      </c>
      <c r="K27" s="39">
        <v>2</v>
      </c>
      <c r="L27" s="41">
        <v>15038</v>
      </c>
      <c r="M27" s="41">
        <v>2503</v>
      </c>
      <c r="N27" s="37">
        <v>44589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9" ht="25.35" customHeight="1">
      <c r="A28" s="35">
        <v>14</v>
      </c>
      <c r="B28" s="35">
        <v>8</v>
      </c>
      <c r="C28" s="28" t="s">
        <v>166</v>
      </c>
      <c r="D28" s="41">
        <v>3452.8</v>
      </c>
      <c r="E28" s="39">
        <v>8914.9</v>
      </c>
      <c r="F28" s="45">
        <f>(D28-E28)/E28</f>
        <v>-0.61269335606680941</v>
      </c>
      <c r="G28" s="41">
        <v>488</v>
      </c>
      <c r="H28" s="39">
        <v>26</v>
      </c>
      <c r="I28" s="39">
        <f t="shared" si="3"/>
        <v>18.76923076923077</v>
      </c>
      <c r="J28" s="39">
        <v>10</v>
      </c>
      <c r="K28" s="39">
        <v>2</v>
      </c>
      <c r="L28" s="41">
        <v>15397</v>
      </c>
      <c r="M28" s="41">
        <v>2071</v>
      </c>
      <c r="N28" s="37">
        <v>44589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9" ht="25.35" customHeight="1">
      <c r="A29" s="35">
        <v>15</v>
      </c>
      <c r="B29" s="35" t="s">
        <v>149</v>
      </c>
      <c r="C29" s="28" t="s">
        <v>96</v>
      </c>
      <c r="D29" s="41">
        <v>2749.06</v>
      </c>
      <c r="E29" s="39" t="s">
        <v>36</v>
      </c>
      <c r="F29" s="39" t="s">
        <v>36</v>
      </c>
      <c r="G29" s="41">
        <v>540</v>
      </c>
      <c r="H29" s="39">
        <v>7</v>
      </c>
      <c r="I29" s="39">
        <f t="shared" si="3"/>
        <v>77.142857142857139</v>
      </c>
      <c r="J29" s="39">
        <v>7</v>
      </c>
      <c r="K29" s="39">
        <v>0</v>
      </c>
      <c r="L29" s="41">
        <v>2749.06</v>
      </c>
      <c r="M29" s="41">
        <v>540</v>
      </c>
      <c r="N29" s="37" t="s">
        <v>150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9" ht="25.35" customHeight="1">
      <c r="A30" s="35">
        <v>16</v>
      </c>
      <c r="B30" s="35">
        <v>18</v>
      </c>
      <c r="C30" s="28" t="s">
        <v>54</v>
      </c>
      <c r="D30" s="41">
        <v>2636.97</v>
      </c>
      <c r="E30" s="39">
        <v>1207.29</v>
      </c>
      <c r="F30" s="45">
        <f>(D30-E30)/E30</f>
        <v>1.1842059488606713</v>
      </c>
      <c r="G30" s="41">
        <v>505</v>
      </c>
      <c r="H30" s="39">
        <v>8</v>
      </c>
      <c r="I30" s="39">
        <f t="shared" si="3"/>
        <v>63.125</v>
      </c>
      <c r="J30" s="39">
        <v>3</v>
      </c>
      <c r="K30" s="39">
        <v>11</v>
      </c>
      <c r="L30" s="41">
        <v>186440</v>
      </c>
      <c r="M30" s="41">
        <v>37248</v>
      </c>
      <c r="N30" s="37">
        <v>44526</v>
      </c>
      <c r="O30" s="36" t="s">
        <v>41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9" ht="25.35" customHeight="1">
      <c r="A31" s="35">
        <v>17</v>
      </c>
      <c r="B31" s="35">
        <v>15</v>
      </c>
      <c r="C31" s="28" t="s">
        <v>159</v>
      </c>
      <c r="D31" s="41">
        <v>2178.11</v>
      </c>
      <c r="E31" s="39">
        <v>1945.88</v>
      </c>
      <c r="F31" s="45">
        <f>(D31-E31)/E31</f>
        <v>0.11934446111784899</v>
      </c>
      <c r="G31" s="41">
        <v>297</v>
      </c>
      <c r="H31" s="39">
        <v>9</v>
      </c>
      <c r="I31" s="39">
        <f t="shared" si="3"/>
        <v>33</v>
      </c>
      <c r="J31" s="39">
        <v>3</v>
      </c>
      <c r="K31" s="39">
        <v>5</v>
      </c>
      <c r="L31" s="41">
        <v>43814</v>
      </c>
      <c r="M31" s="41">
        <v>6310</v>
      </c>
      <c r="N31" s="37">
        <v>44568</v>
      </c>
      <c r="O31" s="36" t="s">
        <v>50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9" ht="25.35" customHeight="1">
      <c r="A32" s="35">
        <v>18</v>
      </c>
      <c r="B32" s="35">
        <v>12</v>
      </c>
      <c r="C32" s="28" t="s">
        <v>156</v>
      </c>
      <c r="D32" s="41">
        <v>2019.14</v>
      </c>
      <c r="E32" s="39">
        <v>4615.1899999999996</v>
      </c>
      <c r="F32" s="45">
        <f>(D32-E32)/E32</f>
        <v>-0.5625012188013927</v>
      </c>
      <c r="G32" s="41">
        <v>395</v>
      </c>
      <c r="H32" s="39">
        <v>20</v>
      </c>
      <c r="I32" s="39">
        <f t="shared" si="3"/>
        <v>19.75</v>
      </c>
      <c r="J32" s="39">
        <v>7</v>
      </c>
      <c r="K32" s="39">
        <v>3</v>
      </c>
      <c r="L32" s="41">
        <v>14723.71</v>
      </c>
      <c r="M32" s="41">
        <v>2995</v>
      </c>
      <c r="N32" s="37">
        <v>44582</v>
      </c>
      <c r="O32" s="36" t="s">
        <v>48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56"/>
      <c r="AB32" s="32"/>
    </row>
    <row r="33" spans="1:28" ht="25.35" customHeight="1">
      <c r="A33" s="35">
        <v>19</v>
      </c>
      <c r="B33" s="35">
        <v>13</v>
      </c>
      <c r="C33" s="28" t="s">
        <v>106</v>
      </c>
      <c r="D33" s="41">
        <v>1383</v>
      </c>
      <c r="E33" s="39">
        <v>3916</v>
      </c>
      <c r="F33" s="45">
        <f>(D33-E33)/E33</f>
        <v>-0.64683350357507663</v>
      </c>
      <c r="G33" s="41">
        <v>222</v>
      </c>
      <c r="H33" s="39" t="s">
        <v>36</v>
      </c>
      <c r="I33" s="39" t="s">
        <v>36</v>
      </c>
      <c r="J33" s="39">
        <v>5</v>
      </c>
      <c r="K33" s="39">
        <v>4</v>
      </c>
      <c r="L33" s="41">
        <v>40432</v>
      </c>
      <c r="M33" s="41">
        <v>6839</v>
      </c>
      <c r="N33" s="37">
        <v>44575</v>
      </c>
      <c r="O33" s="36" t="s">
        <v>65</v>
      </c>
      <c r="P33" s="33"/>
      <c r="Q33" s="54"/>
      <c r="R33" s="54"/>
      <c r="S33" s="54"/>
      <c r="T33" s="54"/>
      <c r="U33" s="55"/>
      <c r="V33" s="55"/>
      <c r="W33" s="55"/>
      <c r="X33" s="56"/>
      <c r="Y33" s="56"/>
      <c r="Z33" s="7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153</v>
      </c>
      <c r="D34" s="41">
        <v>1219.7</v>
      </c>
      <c r="E34" s="39" t="s">
        <v>36</v>
      </c>
      <c r="F34" s="39" t="s">
        <v>36</v>
      </c>
      <c r="G34" s="41">
        <v>188</v>
      </c>
      <c r="H34" s="39">
        <v>20</v>
      </c>
      <c r="I34" s="39">
        <f>G34/H34</f>
        <v>9.4</v>
      </c>
      <c r="J34" s="39">
        <v>9</v>
      </c>
      <c r="K34" s="39">
        <v>1</v>
      </c>
      <c r="L34" s="41">
        <v>1219.7</v>
      </c>
      <c r="M34" s="41">
        <v>188</v>
      </c>
      <c r="N34" s="37">
        <v>44596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175030.82</v>
      </c>
      <c r="E35" s="34">
        <v>141749.63</v>
      </c>
      <c r="F35" s="65">
        <f t="shared" ref="F35" si="4">(D35-E35)/E35</f>
        <v>0.23478854935988194</v>
      </c>
      <c r="G35" s="34">
        <f t="shared" ref="G35" si="5">SUM(G23:G34)</f>
        <v>26847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35">
        <v>19</v>
      </c>
      <c r="C37" s="28" t="s">
        <v>152</v>
      </c>
      <c r="D37" s="41">
        <v>933.2</v>
      </c>
      <c r="E37" s="39">
        <v>995.75</v>
      </c>
      <c r="F37" s="45">
        <f>(D37-E37)/E37</f>
        <v>-6.2816972131559082E-2</v>
      </c>
      <c r="G37" s="41">
        <v>125</v>
      </c>
      <c r="H37" s="39">
        <v>4</v>
      </c>
      <c r="I37" s="39">
        <f>G37/H37</f>
        <v>31.25</v>
      </c>
      <c r="J37" s="39">
        <v>2</v>
      </c>
      <c r="K37" s="39">
        <v>6</v>
      </c>
      <c r="L37" s="41">
        <v>61111</v>
      </c>
      <c r="M37" s="41">
        <v>9291</v>
      </c>
      <c r="N37" s="37">
        <v>44561</v>
      </c>
      <c r="O37" s="36" t="s">
        <v>41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8" ht="25.35" customHeight="1">
      <c r="A38" s="35">
        <v>22</v>
      </c>
      <c r="B38" s="35">
        <v>16</v>
      </c>
      <c r="C38" s="28" t="s">
        <v>130</v>
      </c>
      <c r="D38" s="41">
        <v>854</v>
      </c>
      <c r="E38" s="39">
        <v>1623</v>
      </c>
      <c r="F38" s="45">
        <f>(D38-E38)/E38</f>
        <v>-0.47381392483056067</v>
      </c>
      <c r="G38" s="41">
        <v>173</v>
      </c>
      <c r="H38" s="39" t="s">
        <v>36</v>
      </c>
      <c r="I38" s="39" t="s">
        <v>36</v>
      </c>
      <c r="J38" s="39">
        <v>5</v>
      </c>
      <c r="K38" s="39">
        <v>4</v>
      </c>
      <c r="L38" s="41">
        <v>23727</v>
      </c>
      <c r="M38" s="41">
        <v>5013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8" ht="25.35" customHeight="1">
      <c r="A39" s="35">
        <v>23</v>
      </c>
      <c r="B39" s="35">
        <v>17</v>
      </c>
      <c r="C39" s="28" t="s">
        <v>167</v>
      </c>
      <c r="D39" s="41">
        <v>739.9</v>
      </c>
      <c r="E39" s="39">
        <v>1301.31</v>
      </c>
      <c r="F39" s="45">
        <f>(D39-E39)/E39</f>
        <v>-0.4314191084368828</v>
      </c>
      <c r="G39" s="41">
        <v>102</v>
      </c>
      <c r="H39" s="39">
        <v>4</v>
      </c>
      <c r="I39" s="39">
        <f>G39/H39</f>
        <v>25.5</v>
      </c>
      <c r="J39" s="39">
        <v>2</v>
      </c>
      <c r="K39" s="39">
        <v>7</v>
      </c>
      <c r="L39" s="41">
        <v>192175.01</v>
      </c>
      <c r="M39" s="41">
        <v>28402</v>
      </c>
      <c r="N39" s="37">
        <v>44554</v>
      </c>
      <c r="O39" s="36" t="s">
        <v>48</v>
      </c>
      <c r="P39" s="33"/>
      <c r="Q39" s="54"/>
      <c r="R39" s="54"/>
      <c r="S39" s="54"/>
      <c r="T39" s="56"/>
      <c r="U39" s="56"/>
      <c r="V39" s="55"/>
      <c r="W39" s="56"/>
      <c r="X39" s="55"/>
      <c r="Y39" s="32"/>
      <c r="Z39" s="56"/>
      <c r="AA39" s="7"/>
      <c r="AB39" s="32"/>
    </row>
    <row r="40" spans="1:28" ht="25.35" customHeight="1">
      <c r="A40" s="35">
        <v>24</v>
      </c>
      <c r="B40" s="35">
        <v>14</v>
      </c>
      <c r="C40" s="28" t="s">
        <v>142</v>
      </c>
      <c r="D40" s="41">
        <v>404</v>
      </c>
      <c r="E40" s="39">
        <v>2916</v>
      </c>
      <c r="F40" s="45">
        <f>(D40-E40)/E40</f>
        <v>-0.86145404663923186</v>
      </c>
      <c r="G40" s="41">
        <v>79</v>
      </c>
      <c r="H40" s="39" t="s">
        <v>36</v>
      </c>
      <c r="I40" s="39" t="s">
        <v>36</v>
      </c>
      <c r="J40" s="39">
        <v>3</v>
      </c>
      <c r="K40" s="39">
        <v>3</v>
      </c>
      <c r="L40" s="41">
        <v>8432</v>
      </c>
      <c r="M40" s="41">
        <v>1340</v>
      </c>
      <c r="N40" s="37">
        <v>44582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39" t="s">
        <v>36</v>
      </c>
      <c r="C41" s="28" t="s">
        <v>168</v>
      </c>
      <c r="D41" s="41">
        <v>399</v>
      </c>
      <c r="E41" s="39" t="s">
        <v>36</v>
      </c>
      <c r="F41" s="39" t="s">
        <v>36</v>
      </c>
      <c r="G41" s="41">
        <v>66</v>
      </c>
      <c r="H41" s="39">
        <v>1</v>
      </c>
      <c r="I41" s="39">
        <f t="shared" ref="I41:I46" si="6">G41/H41</f>
        <v>66</v>
      </c>
      <c r="J41" s="39">
        <v>1</v>
      </c>
      <c r="K41" s="39" t="s">
        <v>36</v>
      </c>
      <c r="L41" s="41">
        <v>6126</v>
      </c>
      <c r="M41" s="41">
        <v>1871</v>
      </c>
      <c r="N41" s="37">
        <v>41957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32"/>
      <c r="Z41" s="7"/>
      <c r="AA41" s="32"/>
      <c r="AB41" s="56"/>
    </row>
    <row r="42" spans="1:28" ht="25.35" customHeight="1">
      <c r="A42" s="35">
        <v>26</v>
      </c>
      <c r="B42" s="59">
        <v>26</v>
      </c>
      <c r="C42" s="28" t="s">
        <v>100</v>
      </c>
      <c r="D42" s="41">
        <v>393.45</v>
      </c>
      <c r="E42" s="39">
        <v>74</v>
      </c>
      <c r="F42" s="45">
        <f>(D42-E42)/E42</f>
        <v>4.3168918918918919</v>
      </c>
      <c r="G42" s="41">
        <v>75</v>
      </c>
      <c r="H42" s="39">
        <v>2</v>
      </c>
      <c r="I42" s="39">
        <f t="shared" si="6"/>
        <v>37.5</v>
      </c>
      <c r="J42" s="39">
        <v>2</v>
      </c>
      <c r="K42" s="39" t="s">
        <v>36</v>
      </c>
      <c r="L42" s="41">
        <v>10871.86</v>
      </c>
      <c r="M42" s="41">
        <v>1946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35">
        <v>27</v>
      </c>
      <c r="B43" s="66">
        <v>23</v>
      </c>
      <c r="C43" s="28" t="s">
        <v>155</v>
      </c>
      <c r="D43" s="41">
        <v>310</v>
      </c>
      <c r="E43" s="39">
        <v>313</v>
      </c>
      <c r="F43" s="45">
        <f>(D43-E43)/E43</f>
        <v>-9.5846645367412137E-3</v>
      </c>
      <c r="G43" s="41">
        <v>59</v>
      </c>
      <c r="H43" s="39">
        <v>7</v>
      </c>
      <c r="I43" s="39">
        <f t="shared" si="6"/>
        <v>8.4285714285714288</v>
      </c>
      <c r="J43" s="39">
        <v>5</v>
      </c>
      <c r="K43" s="39">
        <v>5</v>
      </c>
      <c r="L43" s="41">
        <v>1909.4</v>
      </c>
      <c r="M43" s="41">
        <v>347</v>
      </c>
      <c r="N43" s="37">
        <v>44568</v>
      </c>
      <c r="O43" s="36" t="s">
        <v>91</v>
      </c>
      <c r="P43" s="33"/>
      <c r="Q43" s="54"/>
      <c r="R43" s="54"/>
      <c r="S43" s="54"/>
      <c r="T43" s="54"/>
      <c r="U43" s="55"/>
      <c r="V43" s="55"/>
      <c r="W43" s="55"/>
      <c r="X43" s="56"/>
      <c r="Y43" s="32"/>
      <c r="Z43" s="7"/>
      <c r="AA43" s="32"/>
      <c r="AB43" s="56"/>
    </row>
    <row r="44" spans="1:28" ht="25.35" customHeight="1">
      <c r="A44" s="35">
        <v>28</v>
      </c>
      <c r="B44" s="59">
        <v>21</v>
      </c>
      <c r="C44" s="28" t="s">
        <v>154</v>
      </c>
      <c r="D44" s="41">
        <v>258</v>
      </c>
      <c r="E44" s="39">
        <v>618.35</v>
      </c>
      <c r="F44" s="45">
        <f>(D44-E44)/E44</f>
        <v>-0.58276057249130753</v>
      </c>
      <c r="G44" s="41">
        <v>46</v>
      </c>
      <c r="H44" s="39">
        <v>3</v>
      </c>
      <c r="I44" s="39">
        <f t="shared" si="6"/>
        <v>15.333333333333334</v>
      </c>
      <c r="J44" s="39">
        <v>2</v>
      </c>
      <c r="K44" s="39">
        <v>3</v>
      </c>
      <c r="L44" s="41">
        <v>8556.6299999999992</v>
      </c>
      <c r="M44" s="41">
        <v>1319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7"/>
      <c r="Z44" s="32"/>
      <c r="AA44" s="56"/>
      <c r="AB44" s="32"/>
    </row>
    <row r="45" spans="1:28" ht="25.35" customHeight="1">
      <c r="A45" s="35">
        <v>29</v>
      </c>
      <c r="B45" s="64">
        <v>24</v>
      </c>
      <c r="C45" s="28" t="s">
        <v>134</v>
      </c>
      <c r="D45" s="41">
        <v>253</v>
      </c>
      <c r="E45" s="39">
        <v>194</v>
      </c>
      <c r="F45" s="45">
        <f>(D45-E45)/E45</f>
        <v>0.30412371134020616</v>
      </c>
      <c r="G45" s="41">
        <v>37</v>
      </c>
      <c r="H45" s="39">
        <v>2</v>
      </c>
      <c r="I45" s="39">
        <f t="shared" si="6"/>
        <v>18.5</v>
      </c>
      <c r="J45" s="39">
        <v>1</v>
      </c>
      <c r="K45" s="39">
        <v>6</v>
      </c>
      <c r="L45" s="41">
        <v>7700</v>
      </c>
      <c r="M45" s="41">
        <v>1440</v>
      </c>
      <c r="N45" s="37">
        <v>44561</v>
      </c>
      <c r="O45" s="36" t="s">
        <v>119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8" ht="25.35" customHeight="1">
      <c r="A46" s="35">
        <v>30</v>
      </c>
      <c r="B46" s="42" t="s">
        <v>36</v>
      </c>
      <c r="C46" s="50" t="s">
        <v>110</v>
      </c>
      <c r="D46" s="41">
        <v>181</v>
      </c>
      <c r="E46" s="39" t="s">
        <v>36</v>
      </c>
      <c r="F46" s="39" t="s">
        <v>36</v>
      </c>
      <c r="G46" s="41">
        <v>32</v>
      </c>
      <c r="H46" s="39">
        <v>1</v>
      </c>
      <c r="I46" s="39">
        <f t="shared" si="6"/>
        <v>32</v>
      </c>
      <c r="J46" s="39">
        <v>1</v>
      </c>
      <c r="K46" s="39" t="s">
        <v>36</v>
      </c>
      <c r="L46" s="41">
        <v>24461</v>
      </c>
      <c r="M46" s="41">
        <v>4337</v>
      </c>
      <c r="N46" s="37">
        <v>44323</v>
      </c>
      <c r="O46" s="36" t="s">
        <v>41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179756.37000000002</v>
      </c>
      <c r="E47" s="34">
        <v>143685.98000000001</v>
      </c>
      <c r="F47" s="65">
        <f t="shared" ref="F47" si="7">(D47-E47)/E47</f>
        <v>0.25103625280629338</v>
      </c>
      <c r="G47" s="34">
        <f t="shared" ref="G47" si="8">SUM(G35:G46)</f>
        <v>27641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Y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2"/>
      <c r="AB48" s="7"/>
    </row>
    <row r="49" spans="1:28" ht="25.35" customHeight="1">
      <c r="A49" s="35">
        <v>31</v>
      </c>
      <c r="B49" s="64">
        <v>25</v>
      </c>
      <c r="C49" s="28" t="s">
        <v>133</v>
      </c>
      <c r="D49" s="41">
        <v>142</v>
      </c>
      <c r="E49" s="39">
        <v>137</v>
      </c>
      <c r="F49" s="45">
        <f>(D49-E49)/E49</f>
        <v>3.6496350364963501E-2</v>
      </c>
      <c r="G49" s="41">
        <v>22</v>
      </c>
      <c r="H49" s="39">
        <v>1</v>
      </c>
      <c r="I49" s="39">
        <f>G49/H49</f>
        <v>22</v>
      </c>
      <c r="J49" s="39">
        <v>1</v>
      </c>
      <c r="K49" s="39" t="s">
        <v>36</v>
      </c>
      <c r="L49" s="41">
        <v>10534</v>
      </c>
      <c r="M49" s="41">
        <v>2162</v>
      </c>
      <c r="N49" s="37">
        <v>44533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AB49" s="32"/>
    </row>
    <row r="50" spans="1:28" ht="25.35" customHeight="1">
      <c r="A50" s="35">
        <v>32</v>
      </c>
      <c r="B50" s="42" t="s">
        <v>36</v>
      </c>
      <c r="C50" s="28" t="s">
        <v>158</v>
      </c>
      <c r="D50" s="41">
        <v>95</v>
      </c>
      <c r="E50" s="39" t="s">
        <v>36</v>
      </c>
      <c r="F50" s="39" t="s">
        <v>36</v>
      </c>
      <c r="G50" s="41">
        <v>27</v>
      </c>
      <c r="H50" s="39">
        <v>1</v>
      </c>
      <c r="I50" s="39">
        <f>G50/H50</f>
        <v>27</v>
      </c>
      <c r="J50" s="39">
        <v>1</v>
      </c>
      <c r="K50" s="39">
        <v>3</v>
      </c>
      <c r="L50" s="41">
        <v>2957</v>
      </c>
      <c r="M50" s="41">
        <v>609</v>
      </c>
      <c r="N50" s="37">
        <v>44568</v>
      </c>
      <c r="O50" s="36" t="s">
        <v>119</v>
      </c>
      <c r="P50" s="33"/>
      <c r="Q50" s="54"/>
      <c r="R50" s="54"/>
      <c r="S50" s="54"/>
      <c r="T50" s="54"/>
      <c r="U50" s="55"/>
      <c r="V50" s="55"/>
      <c r="W50" s="55"/>
      <c r="X50" s="56"/>
      <c r="Y50" s="32"/>
      <c r="Z50" s="7"/>
      <c r="AA50" s="32"/>
      <c r="AB50" s="56"/>
    </row>
    <row r="51" spans="1:28" ht="25.35" customHeight="1">
      <c r="A51" s="14"/>
      <c r="B51" s="14"/>
      <c r="C51" s="27" t="s">
        <v>136</v>
      </c>
      <c r="D51" s="34">
        <f>SUM(D47:D50)</f>
        <v>179993.37000000002</v>
      </c>
      <c r="E51" s="34">
        <v>143685.98000000001</v>
      </c>
      <c r="F51" s="65">
        <f t="shared" ref="F51" si="9">(D51-E51)/E51</f>
        <v>0.25268568304298034</v>
      </c>
      <c r="G51" s="34">
        <f t="shared" ref="G51" si="10">SUM(G47:G50)</f>
        <v>27690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sheetPr codeName="Sheet51"/>
  <dimension ref="A1:AB65"/>
  <sheetViews>
    <sheetView topLeftCell="A7" zoomScale="60" zoomScaleNormal="60" workbookViewId="0">
      <selection activeCell="D43" sqref="D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3.6640625" style="1" customWidth="1"/>
    <col min="25" max="25" width="14.88671875" style="1" customWidth="1"/>
    <col min="26" max="26" width="12.5546875" style="1" bestFit="1" customWidth="1"/>
    <col min="27" max="27" width="8.88671875" style="1"/>
    <col min="28" max="28" width="11" style="1" customWidth="1"/>
    <col min="29" max="16384" width="8.88671875" style="1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163</v>
      </c>
      <c r="E6" s="4" t="s">
        <v>171</v>
      </c>
      <c r="F6" s="156"/>
      <c r="G6" s="4" t="s">
        <v>163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AB9" s="32"/>
    </row>
    <row r="10" spans="1:28">
      <c r="A10" s="159"/>
      <c r="B10" s="159"/>
      <c r="C10" s="156"/>
      <c r="D10" s="75" t="s">
        <v>164</v>
      </c>
      <c r="E10" s="75" t="s">
        <v>172</v>
      </c>
      <c r="F10" s="156"/>
      <c r="G10" s="75" t="s">
        <v>164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AB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AB11" s="32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23150.609999999997</v>
      </c>
      <c r="E13" s="39">
        <v>29971.040000000005</v>
      </c>
      <c r="F13" s="45">
        <f>(D13-E13)/E13</f>
        <v>-0.22756734501038359</v>
      </c>
      <c r="G13" s="41">
        <v>3086</v>
      </c>
      <c r="H13" s="39">
        <v>92</v>
      </c>
      <c r="I13" s="39">
        <f t="shared" ref="I13:I21" si="0">G13/H13</f>
        <v>33.543478260869563</v>
      </c>
      <c r="J13" s="39">
        <v>10</v>
      </c>
      <c r="K13" s="39">
        <v>5</v>
      </c>
      <c r="L13" s="41">
        <v>550309.62</v>
      </c>
      <c r="M13" s="41">
        <v>77022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56"/>
      <c r="Z13" s="7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14767.75</v>
      </c>
      <c r="E14" s="39">
        <v>18425.05</v>
      </c>
      <c r="F14" s="45">
        <f>(D14-E14)/E14</f>
        <v>-0.19849606921012422</v>
      </c>
      <c r="G14" s="41">
        <v>2070</v>
      </c>
      <c r="H14" s="39">
        <v>56</v>
      </c>
      <c r="I14" s="39">
        <f t="shared" si="0"/>
        <v>36.964285714285715</v>
      </c>
      <c r="J14" s="39">
        <v>8</v>
      </c>
      <c r="K14" s="39">
        <v>7</v>
      </c>
      <c r="L14" s="41">
        <v>757934.94</v>
      </c>
      <c r="M14" s="41">
        <v>109708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72"/>
      <c r="V14" s="55"/>
      <c r="W14" s="55"/>
      <c r="X14" s="56"/>
      <c r="Y14" s="56"/>
      <c r="Z14" s="7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99</v>
      </c>
      <c r="D15" s="41">
        <v>13029.74</v>
      </c>
      <c r="E15" s="39" t="s">
        <v>36</v>
      </c>
      <c r="F15" s="39" t="s">
        <v>36</v>
      </c>
      <c r="G15" s="41">
        <v>2393</v>
      </c>
      <c r="H15" s="39">
        <v>106</v>
      </c>
      <c r="I15" s="39">
        <f t="shared" si="0"/>
        <v>22.575471698113208</v>
      </c>
      <c r="J15" s="39">
        <v>19</v>
      </c>
      <c r="K15" s="39">
        <v>1</v>
      </c>
      <c r="L15" s="41">
        <v>13030</v>
      </c>
      <c r="M15" s="41">
        <v>2393</v>
      </c>
      <c r="N15" s="37">
        <v>44589</v>
      </c>
      <c r="O15" s="36" t="s">
        <v>50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7"/>
      <c r="AA15" s="32"/>
      <c r="AB15" s="32"/>
    </row>
    <row r="16" spans="1:28" ht="25.35" customHeight="1">
      <c r="A16" s="35">
        <v>4</v>
      </c>
      <c r="B16" s="35">
        <v>5</v>
      </c>
      <c r="C16" s="28" t="s">
        <v>77</v>
      </c>
      <c r="D16" s="41">
        <v>11908.24</v>
      </c>
      <c r="E16" s="39">
        <v>13563.26</v>
      </c>
      <c r="F16" s="45">
        <f>(D16-E16)/E16</f>
        <v>-0.12202228667739175</v>
      </c>
      <c r="G16" s="41">
        <v>2228</v>
      </c>
      <c r="H16" s="39">
        <v>76</v>
      </c>
      <c r="I16" s="39">
        <f t="shared" si="0"/>
        <v>29.315789473684209</v>
      </c>
      <c r="J16" s="39">
        <v>12</v>
      </c>
      <c r="K16" s="39">
        <v>4</v>
      </c>
      <c r="L16" s="41">
        <v>141060</v>
      </c>
      <c r="M16" s="41">
        <v>27557</v>
      </c>
      <c r="N16" s="37">
        <v>44568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7"/>
      <c r="AA16" s="32"/>
      <c r="AB16" s="32"/>
    </row>
    <row r="17" spans="1:28" ht="25.35" customHeight="1">
      <c r="A17" s="35">
        <v>5</v>
      </c>
      <c r="B17" s="35">
        <v>3</v>
      </c>
      <c r="C17" s="28" t="s">
        <v>98</v>
      </c>
      <c r="D17" s="41">
        <v>11346.11</v>
      </c>
      <c r="E17" s="39">
        <v>14145.48</v>
      </c>
      <c r="F17" s="45">
        <f>(D17-E17)/E17</f>
        <v>-0.19789855133936771</v>
      </c>
      <c r="G17" s="41">
        <v>1643</v>
      </c>
      <c r="H17" s="39">
        <v>57</v>
      </c>
      <c r="I17" s="39">
        <f t="shared" si="0"/>
        <v>28.82456140350877</v>
      </c>
      <c r="J17" s="39">
        <v>14</v>
      </c>
      <c r="K17" s="39">
        <v>2</v>
      </c>
      <c r="L17" s="41">
        <v>32736</v>
      </c>
      <c r="M17" s="41">
        <v>5057</v>
      </c>
      <c r="N17" s="37">
        <v>44582</v>
      </c>
      <c r="O17" s="36" t="s">
        <v>41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7"/>
      <c r="AA17" s="32"/>
      <c r="AB17" s="32"/>
    </row>
    <row r="18" spans="1:28" ht="25.35" customHeight="1">
      <c r="A18" s="35">
        <v>6</v>
      </c>
      <c r="B18" s="35">
        <v>4</v>
      </c>
      <c r="C18" s="28" t="s">
        <v>128</v>
      </c>
      <c r="D18" s="41">
        <v>10357.709999999999</v>
      </c>
      <c r="E18" s="39">
        <v>13741.79</v>
      </c>
      <c r="F18" s="45">
        <f>(D18-E18)/E18</f>
        <v>-0.24626194986242705</v>
      </c>
      <c r="G18" s="41">
        <v>1893</v>
      </c>
      <c r="H18" s="39">
        <v>84</v>
      </c>
      <c r="I18" s="39">
        <f t="shared" si="0"/>
        <v>22.535714285714285</v>
      </c>
      <c r="J18" s="39">
        <v>13</v>
      </c>
      <c r="K18" s="39">
        <v>2</v>
      </c>
      <c r="L18" s="41">
        <v>27717.95</v>
      </c>
      <c r="M18" s="41">
        <v>5084</v>
      </c>
      <c r="N18" s="37">
        <v>44582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7"/>
      <c r="AA18" s="32"/>
      <c r="AB18" s="32"/>
    </row>
    <row r="19" spans="1:28" ht="25.35" customHeight="1">
      <c r="A19" s="35">
        <v>7</v>
      </c>
      <c r="B19" s="35">
        <v>6</v>
      </c>
      <c r="C19" s="28" t="s">
        <v>111</v>
      </c>
      <c r="D19" s="41">
        <v>10004.049999999999</v>
      </c>
      <c r="E19" s="39">
        <v>11500.24</v>
      </c>
      <c r="F19" s="45">
        <f>(D19-E19)/E19</f>
        <v>-0.13010076311450897</v>
      </c>
      <c r="G19" s="41">
        <v>1877</v>
      </c>
      <c r="H19" s="39">
        <v>54</v>
      </c>
      <c r="I19" s="39">
        <f t="shared" si="0"/>
        <v>34.75925925925926</v>
      </c>
      <c r="J19" s="39">
        <v>10</v>
      </c>
      <c r="K19" s="39">
        <v>6</v>
      </c>
      <c r="L19" s="41">
        <v>287094</v>
      </c>
      <c r="M19" s="41">
        <v>58414</v>
      </c>
      <c r="N19" s="37">
        <v>44554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5"/>
      <c r="Y19" s="56"/>
      <c r="Z19" s="7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166</v>
      </c>
      <c r="D20" s="41">
        <v>8914.9</v>
      </c>
      <c r="E20" s="39" t="s">
        <v>36</v>
      </c>
      <c r="F20" s="39" t="s">
        <v>36</v>
      </c>
      <c r="G20" s="41">
        <v>1109</v>
      </c>
      <c r="H20" s="39">
        <v>69</v>
      </c>
      <c r="I20" s="39">
        <f t="shared" si="0"/>
        <v>16.072463768115941</v>
      </c>
      <c r="J20" s="39">
        <v>16</v>
      </c>
      <c r="K20" s="39">
        <v>1</v>
      </c>
      <c r="L20" s="41">
        <v>8915</v>
      </c>
      <c r="M20" s="41">
        <v>1109</v>
      </c>
      <c r="N20" s="37">
        <v>44589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8" ht="25.35" customHeight="1">
      <c r="A21" s="35">
        <v>9</v>
      </c>
      <c r="B21" s="35">
        <v>7</v>
      </c>
      <c r="C21" s="28" t="s">
        <v>165</v>
      </c>
      <c r="D21" s="41">
        <v>6834.54</v>
      </c>
      <c r="E21" s="39">
        <v>11070.49</v>
      </c>
      <c r="F21" s="45">
        <f>(D21-E21)/E21</f>
        <v>-0.38263437300426628</v>
      </c>
      <c r="G21" s="41">
        <v>911</v>
      </c>
      <c r="H21" s="39">
        <v>43</v>
      </c>
      <c r="I21" s="39">
        <f t="shared" si="0"/>
        <v>21.186046511627907</v>
      </c>
      <c r="J21" s="39">
        <v>9</v>
      </c>
      <c r="K21" s="39">
        <v>3</v>
      </c>
      <c r="L21" s="41">
        <v>62096</v>
      </c>
      <c r="M21" s="41">
        <v>8779</v>
      </c>
      <c r="N21" s="37">
        <v>44575</v>
      </c>
      <c r="O21" s="36" t="s">
        <v>37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8" ht="25.35" customHeight="1">
      <c r="A22" s="35">
        <v>10</v>
      </c>
      <c r="B22" s="35" t="s">
        <v>34</v>
      </c>
      <c r="C22" s="28" t="s">
        <v>118</v>
      </c>
      <c r="D22" s="41">
        <v>6351.5</v>
      </c>
      <c r="E22" s="39" t="s">
        <v>36</v>
      </c>
      <c r="F22" s="39" t="s">
        <v>36</v>
      </c>
      <c r="G22" s="41">
        <v>1068</v>
      </c>
      <c r="H22" s="39">
        <v>30</v>
      </c>
      <c r="I22" s="39">
        <f>G22/H22</f>
        <v>35.6</v>
      </c>
      <c r="J22" s="39">
        <v>14</v>
      </c>
      <c r="K22" s="39">
        <v>1</v>
      </c>
      <c r="L22" s="41">
        <v>8006</v>
      </c>
      <c r="M22" s="41">
        <v>1270</v>
      </c>
      <c r="N22" s="37">
        <v>44589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116665.15</v>
      </c>
      <c r="E23" s="34">
        <v>130306.27000000002</v>
      </c>
      <c r="F23" s="53">
        <f>(D23-E23)/E23</f>
        <v>-0.10468506235348478</v>
      </c>
      <c r="G23" s="34">
        <f>SUM(G13:G22)</f>
        <v>18278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8" ht="25.35" customHeight="1">
      <c r="A25" s="35">
        <v>11</v>
      </c>
      <c r="B25" s="35">
        <v>10</v>
      </c>
      <c r="C25" s="28" t="s">
        <v>112</v>
      </c>
      <c r="D25" s="41">
        <v>5842.06</v>
      </c>
      <c r="E25" s="39">
        <v>5877.09</v>
      </c>
      <c r="F25" s="45">
        <f t="shared" ref="F25:F35" si="1">(D25-E25)/E25</f>
        <v>-5.9604327992254236E-3</v>
      </c>
      <c r="G25" s="41">
        <v>834</v>
      </c>
      <c r="H25" s="39">
        <v>28</v>
      </c>
      <c r="I25" s="39">
        <f>G25/H25</f>
        <v>29.785714285714285</v>
      </c>
      <c r="J25" s="39">
        <v>8</v>
      </c>
      <c r="K25" s="39">
        <v>10</v>
      </c>
      <c r="L25" s="41">
        <v>622026</v>
      </c>
      <c r="M25" s="41">
        <v>89557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6"/>
      <c r="Y25" s="56"/>
      <c r="Z25" s="7"/>
      <c r="AA25" s="32"/>
      <c r="AB25" s="32"/>
    </row>
    <row r="26" spans="1:28" ht="25.35" customHeight="1">
      <c r="A26" s="35">
        <v>12</v>
      </c>
      <c r="B26" s="35">
        <v>8</v>
      </c>
      <c r="C26" s="28" t="s">
        <v>156</v>
      </c>
      <c r="D26" s="41">
        <v>4615.1899999999996</v>
      </c>
      <c r="E26" s="39">
        <v>6031.83</v>
      </c>
      <c r="F26" s="45">
        <f t="shared" si="1"/>
        <v>-0.23486073049140979</v>
      </c>
      <c r="G26" s="41">
        <v>909</v>
      </c>
      <c r="H26" s="39">
        <v>50</v>
      </c>
      <c r="I26" s="39">
        <f>G26/H26</f>
        <v>18.18</v>
      </c>
      <c r="J26" s="39">
        <v>14</v>
      </c>
      <c r="K26" s="39">
        <v>2</v>
      </c>
      <c r="L26" s="41">
        <v>11778.79</v>
      </c>
      <c r="M26" s="41">
        <v>2390</v>
      </c>
      <c r="N26" s="37">
        <v>44582</v>
      </c>
      <c r="O26" s="36" t="s">
        <v>48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8" ht="25.35" customHeight="1">
      <c r="A27" s="35">
        <v>13</v>
      </c>
      <c r="B27" s="35">
        <v>9</v>
      </c>
      <c r="C27" s="28" t="s">
        <v>106</v>
      </c>
      <c r="D27" s="41">
        <v>3916</v>
      </c>
      <c r="E27" s="39">
        <v>5980</v>
      </c>
      <c r="F27" s="45">
        <f t="shared" si="1"/>
        <v>-0.34515050167224082</v>
      </c>
      <c r="G27" s="41">
        <v>569</v>
      </c>
      <c r="H27" s="39" t="s">
        <v>36</v>
      </c>
      <c r="I27" s="39" t="s">
        <v>36</v>
      </c>
      <c r="J27" s="39">
        <v>10</v>
      </c>
      <c r="K27" s="39">
        <v>3</v>
      </c>
      <c r="L27" s="41">
        <v>37520</v>
      </c>
      <c r="M27" s="41">
        <v>6295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8" ht="25.35" customHeight="1">
      <c r="A28" s="35">
        <v>14</v>
      </c>
      <c r="B28" s="35">
        <v>14</v>
      </c>
      <c r="C28" s="28" t="s">
        <v>142</v>
      </c>
      <c r="D28" s="41">
        <v>2916</v>
      </c>
      <c r="E28" s="39">
        <v>3384</v>
      </c>
      <c r="F28" s="45">
        <f t="shared" si="1"/>
        <v>-0.13829787234042554</v>
      </c>
      <c r="G28" s="41">
        <v>415</v>
      </c>
      <c r="H28" s="39" t="s">
        <v>36</v>
      </c>
      <c r="I28" s="39" t="s">
        <v>36</v>
      </c>
      <c r="J28" s="39">
        <v>4</v>
      </c>
      <c r="K28" s="39">
        <v>2</v>
      </c>
      <c r="L28" s="41">
        <v>7471</v>
      </c>
      <c r="M28" s="41">
        <v>1163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8" ht="25.35" customHeight="1">
      <c r="A29" s="35">
        <v>15</v>
      </c>
      <c r="B29" s="35">
        <v>12</v>
      </c>
      <c r="C29" s="28" t="s">
        <v>159</v>
      </c>
      <c r="D29" s="41">
        <v>1945.88</v>
      </c>
      <c r="E29" s="39">
        <v>3954.57</v>
      </c>
      <c r="F29" s="45">
        <f t="shared" si="1"/>
        <v>-0.50794144496114624</v>
      </c>
      <c r="G29" s="41">
        <v>272</v>
      </c>
      <c r="H29" s="39">
        <v>16</v>
      </c>
      <c r="I29" s="39">
        <f>G29/H29</f>
        <v>17</v>
      </c>
      <c r="J29" s="39">
        <v>4</v>
      </c>
      <c r="K29" s="39">
        <v>4</v>
      </c>
      <c r="L29" s="41">
        <v>41025</v>
      </c>
      <c r="M29" s="41">
        <v>5917</v>
      </c>
      <c r="N29" s="37">
        <v>44568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8" ht="25.35" customHeight="1">
      <c r="A30" s="35">
        <v>16</v>
      </c>
      <c r="B30" s="35">
        <v>13</v>
      </c>
      <c r="C30" s="28" t="s">
        <v>130</v>
      </c>
      <c r="D30" s="41">
        <v>1623</v>
      </c>
      <c r="E30" s="39">
        <v>3580</v>
      </c>
      <c r="F30" s="45">
        <f t="shared" si="1"/>
        <v>-0.54664804469273742</v>
      </c>
      <c r="G30" s="41">
        <v>344</v>
      </c>
      <c r="H30" s="39" t="s">
        <v>36</v>
      </c>
      <c r="I30" s="39" t="s">
        <v>36</v>
      </c>
      <c r="J30" s="39">
        <v>8</v>
      </c>
      <c r="K30" s="39">
        <v>3</v>
      </c>
      <c r="L30" s="41">
        <v>22733</v>
      </c>
      <c r="M30" s="41">
        <v>4809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8" ht="25.35" customHeight="1">
      <c r="A31" s="35">
        <v>17</v>
      </c>
      <c r="B31" s="35">
        <v>16</v>
      </c>
      <c r="C31" s="28" t="s">
        <v>167</v>
      </c>
      <c r="D31" s="41">
        <v>1301.31</v>
      </c>
      <c r="E31" s="39">
        <v>1686.08</v>
      </c>
      <c r="F31" s="45">
        <f t="shared" si="1"/>
        <v>-0.22820388119187701</v>
      </c>
      <c r="G31" s="41">
        <v>181</v>
      </c>
      <c r="H31" s="39">
        <v>5</v>
      </c>
      <c r="I31" s="39">
        <f>G31/H31</f>
        <v>36.200000000000003</v>
      </c>
      <c r="J31" s="39">
        <v>2</v>
      </c>
      <c r="K31" s="39">
        <v>6</v>
      </c>
      <c r="L31" s="41">
        <v>190810.56</v>
      </c>
      <c r="M31" s="41">
        <v>28209</v>
      </c>
      <c r="N31" s="37">
        <v>44554</v>
      </c>
      <c r="O31" s="36" t="s">
        <v>48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8" ht="25.35" customHeight="1">
      <c r="A32" s="35">
        <v>18</v>
      </c>
      <c r="B32" s="59">
        <v>17</v>
      </c>
      <c r="C32" s="28" t="s">
        <v>54</v>
      </c>
      <c r="D32" s="41">
        <v>1207.29</v>
      </c>
      <c r="E32" s="39">
        <v>1496.51</v>
      </c>
      <c r="F32" s="45">
        <f t="shared" si="1"/>
        <v>-0.19326299189447449</v>
      </c>
      <c r="G32" s="41">
        <v>233</v>
      </c>
      <c r="H32" s="39">
        <v>5</v>
      </c>
      <c r="I32" s="39">
        <f>G32/H32</f>
        <v>46.6</v>
      </c>
      <c r="J32" s="39">
        <v>3</v>
      </c>
      <c r="K32" s="39">
        <v>10</v>
      </c>
      <c r="L32" s="41">
        <v>183755</v>
      </c>
      <c r="M32" s="41">
        <v>36736</v>
      </c>
      <c r="N32" s="37">
        <v>44526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32"/>
      <c r="AB32" s="56"/>
    </row>
    <row r="33" spans="1:28" ht="25.35" customHeight="1">
      <c r="A33" s="35">
        <v>19</v>
      </c>
      <c r="B33" s="59">
        <v>18</v>
      </c>
      <c r="C33" s="28" t="s">
        <v>152</v>
      </c>
      <c r="D33" s="41">
        <v>995.75</v>
      </c>
      <c r="E33" s="39">
        <v>1454.75</v>
      </c>
      <c r="F33" s="45">
        <f t="shared" si="1"/>
        <v>-0.3155181302629318</v>
      </c>
      <c r="G33" s="41">
        <v>140</v>
      </c>
      <c r="H33" s="39">
        <v>4</v>
      </c>
      <c r="I33" s="39">
        <f>G33/H33</f>
        <v>35</v>
      </c>
      <c r="J33" s="39">
        <v>2</v>
      </c>
      <c r="K33" s="39">
        <v>5</v>
      </c>
      <c r="L33" s="41">
        <v>59793</v>
      </c>
      <c r="M33" s="41">
        <v>9110</v>
      </c>
      <c r="N33" s="37">
        <v>44561</v>
      </c>
      <c r="O33" s="36" t="s">
        <v>41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32"/>
      <c r="AB33" s="56"/>
    </row>
    <row r="34" spans="1:28" ht="25.35" customHeight="1">
      <c r="A34" s="35">
        <v>20</v>
      </c>
      <c r="B34" s="35" t="s">
        <v>149</v>
      </c>
      <c r="C34" s="28" t="s">
        <v>64</v>
      </c>
      <c r="D34" s="41">
        <v>722</v>
      </c>
      <c r="E34" s="39" t="s">
        <v>36</v>
      </c>
      <c r="F34" s="39" t="s">
        <v>36</v>
      </c>
      <c r="G34" s="41">
        <v>180</v>
      </c>
      <c r="H34" s="39" t="s">
        <v>36</v>
      </c>
      <c r="I34" s="39" t="s">
        <v>36</v>
      </c>
      <c r="J34" s="39">
        <v>4</v>
      </c>
      <c r="K34" s="39">
        <v>0</v>
      </c>
      <c r="L34" s="41">
        <v>722</v>
      </c>
      <c r="M34" s="41">
        <v>180</v>
      </c>
      <c r="N34" s="37" t="s">
        <v>150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7"/>
      <c r="Y34" s="56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141749.63</v>
      </c>
      <c r="E35" s="34">
        <v>155258.80000000002</v>
      </c>
      <c r="F35" s="53">
        <f t="shared" si="1"/>
        <v>-8.7010655756710797E-2</v>
      </c>
      <c r="G35" s="34">
        <f>SUM(G23:G34)</f>
        <v>22355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59">
        <v>11</v>
      </c>
      <c r="C37" s="28" t="s">
        <v>154</v>
      </c>
      <c r="D37" s="41">
        <v>618.35</v>
      </c>
      <c r="E37" s="39">
        <v>5799.05</v>
      </c>
      <c r="F37" s="45">
        <f>(D37-E37)/E37</f>
        <v>-0.8933704658521654</v>
      </c>
      <c r="G37" s="41">
        <v>105</v>
      </c>
      <c r="H37" s="39">
        <v>12</v>
      </c>
      <c r="I37" s="39">
        <f t="shared" ref="I37:I42" si="2">G37/H37</f>
        <v>8.75</v>
      </c>
      <c r="J37" s="39">
        <v>6</v>
      </c>
      <c r="K37" s="39">
        <v>2</v>
      </c>
      <c r="L37" s="41">
        <v>8080.83</v>
      </c>
      <c r="M37" s="41">
        <v>1236</v>
      </c>
      <c r="N37" s="37">
        <v>44582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32"/>
      <c r="AA37" s="56"/>
      <c r="AB37" s="32"/>
    </row>
    <row r="38" spans="1:28" ht="25.35" customHeight="1">
      <c r="A38" s="35">
        <v>22</v>
      </c>
      <c r="B38" s="35">
        <v>19</v>
      </c>
      <c r="C38" s="28" t="s">
        <v>173</v>
      </c>
      <c r="D38" s="41">
        <v>600</v>
      </c>
      <c r="E38" s="41">
        <v>1005</v>
      </c>
      <c r="F38" s="45">
        <f>(D38-E38)/E38</f>
        <v>-0.40298507462686567</v>
      </c>
      <c r="G38" s="41">
        <v>101</v>
      </c>
      <c r="H38" s="39">
        <v>3</v>
      </c>
      <c r="I38" s="39">
        <f t="shared" si="2"/>
        <v>33.666666666666664</v>
      </c>
      <c r="J38" s="39">
        <v>2</v>
      </c>
      <c r="K38" s="39">
        <v>20</v>
      </c>
      <c r="L38" s="41">
        <v>153668</v>
      </c>
      <c r="M38" s="41">
        <v>27166</v>
      </c>
      <c r="N38" s="37">
        <v>44456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32"/>
      <c r="AA38" s="32"/>
      <c r="AB38" s="32"/>
    </row>
    <row r="39" spans="1:28" ht="25.35" customHeight="1">
      <c r="A39" s="35">
        <v>23</v>
      </c>
      <c r="B39" s="42" t="s">
        <v>36</v>
      </c>
      <c r="C39" s="28" t="s">
        <v>155</v>
      </c>
      <c r="D39" s="41">
        <v>313</v>
      </c>
      <c r="E39" s="39" t="s">
        <v>36</v>
      </c>
      <c r="F39" s="39" t="s">
        <v>36</v>
      </c>
      <c r="G39" s="41">
        <v>55</v>
      </c>
      <c r="H39" s="39">
        <v>6</v>
      </c>
      <c r="I39" s="39">
        <f t="shared" si="2"/>
        <v>9.1666666666666661</v>
      </c>
      <c r="J39" s="39">
        <v>3</v>
      </c>
      <c r="K39" s="39">
        <v>4</v>
      </c>
      <c r="L39" s="41">
        <v>1176.9000000000001</v>
      </c>
      <c r="M39" s="41">
        <v>202</v>
      </c>
      <c r="N39" s="37">
        <v>44568</v>
      </c>
      <c r="O39" s="36" t="s">
        <v>91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8" ht="25.35" customHeight="1">
      <c r="A40" s="35">
        <v>24</v>
      </c>
      <c r="B40" s="42" t="s">
        <v>36</v>
      </c>
      <c r="C40" s="28" t="s">
        <v>134</v>
      </c>
      <c r="D40" s="41">
        <v>194</v>
      </c>
      <c r="E40" s="39" t="s">
        <v>36</v>
      </c>
      <c r="F40" s="39" t="s">
        <v>36</v>
      </c>
      <c r="G40" s="41">
        <v>30</v>
      </c>
      <c r="H40" s="39">
        <v>2</v>
      </c>
      <c r="I40" s="39">
        <f t="shared" si="2"/>
        <v>15</v>
      </c>
      <c r="J40" s="39">
        <v>1</v>
      </c>
      <c r="K40" s="39">
        <v>5</v>
      </c>
      <c r="L40" s="41">
        <v>7397</v>
      </c>
      <c r="M40" s="41">
        <v>1395</v>
      </c>
      <c r="N40" s="37">
        <v>44561</v>
      </c>
      <c r="O40" s="36" t="s">
        <v>119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42" t="s">
        <v>36</v>
      </c>
      <c r="C41" s="28" t="s">
        <v>133</v>
      </c>
      <c r="D41" s="41">
        <v>137</v>
      </c>
      <c r="E41" s="39" t="s">
        <v>36</v>
      </c>
      <c r="F41" s="39" t="s">
        <v>36</v>
      </c>
      <c r="G41" s="41">
        <v>27</v>
      </c>
      <c r="H41" s="39">
        <v>2</v>
      </c>
      <c r="I41" s="39">
        <f t="shared" si="2"/>
        <v>13.5</v>
      </c>
      <c r="J41" s="39">
        <v>1</v>
      </c>
      <c r="K41" s="39" t="s">
        <v>36</v>
      </c>
      <c r="L41" s="41">
        <v>10205</v>
      </c>
      <c r="M41" s="41">
        <v>2108</v>
      </c>
      <c r="N41" s="37">
        <v>44533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AB41" s="32"/>
    </row>
    <row r="42" spans="1:28" ht="25.35" customHeight="1">
      <c r="A42" s="35">
        <v>26</v>
      </c>
      <c r="B42" s="35">
        <v>23</v>
      </c>
      <c r="C42" s="28" t="s">
        <v>100</v>
      </c>
      <c r="D42" s="41">
        <v>74</v>
      </c>
      <c r="E42" s="39">
        <v>86.1</v>
      </c>
      <c r="F42" s="45">
        <f>(D42-E42)/E42</f>
        <v>-0.14053426248548195</v>
      </c>
      <c r="G42" s="41">
        <v>12</v>
      </c>
      <c r="H42" s="39">
        <v>1</v>
      </c>
      <c r="I42" s="39">
        <f t="shared" si="2"/>
        <v>12</v>
      </c>
      <c r="J42" s="39">
        <v>1</v>
      </c>
      <c r="K42" s="39" t="s">
        <v>36</v>
      </c>
      <c r="L42" s="41">
        <v>10478.41</v>
      </c>
      <c r="M42" s="41">
        <v>1871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14"/>
      <c r="B43" s="14"/>
      <c r="C43" s="27" t="s">
        <v>174</v>
      </c>
      <c r="D43" s="34">
        <f>SUM(D35:D42)</f>
        <v>143685.98000000001</v>
      </c>
      <c r="E43" s="34">
        <v>155890.90000000002</v>
      </c>
      <c r="F43" s="53">
        <f>(D43-E43)/E43</f>
        <v>-7.8291420474190673E-2</v>
      </c>
      <c r="G43" s="34">
        <f t="shared" ref="G43" si="3">SUM(G35:G42)</f>
        <v>22685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sheetPr codeName="Sheet52"/>
  <dimension ref="A1:AB65"/>
  <sheetViews>
    <sheetView topLeftCell="A19" zoomScale="60" zoomScaleNormal="60" workbookViewId="0">
      <selection activeCell="A37" sqref="A37:XFD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3.6640625" style="1" customWidth="1"/>
    <col min="25" max="25" width="12.5546875" style="1" bestFit="1" customWidth="1"/>
    <col min="26" max="26" width="14.88671875" style="1" customWidth="1"/>
    <col min="27" max="27" width="11" style="1" customWidth="1"/>
    <col min="28" max="16384" width="8.88671875" style="1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171</v>
      </c>
      <c r="E6" s="4" t="s">
        <v>177</v>
      </c>
      <c r="F6" s="156"/>
      <c r="G6" s="4" t="s">
        <v>171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  <c r="AA9" s="32"/>
    </row>
    <row r="10" spans="1:28">
      <c r="A10" s="159"/>
      <c r="B10" s="159"/>
      <c r="C10" s="156"/>
      <c r="D10" s="75" t="s">
        <v>172</v>
      </c>
      <c r="E10" s="75" t="s">
        <v>178</v>
      </c>
      <c r="F10" s="156"/>
      <c r="G10" s="75" t="s">
        <v>172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  <c r="AA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3"/>
      <c r="AA11" s="32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Z12" s="56"/>
      <c r="AA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29971.040000000005</v>
      </c>
      <c r="E13" s="39">
        <v>74541.350000000006</v>
      </c>
      <c r="F13" s="45">
        <f>(D13-E13)/E13</f>
        <v>-0.59792732490087708</v>
      </c>
      <c r="G13" s="41">
        <v>3762</v>
      </c>
      <c r="H13" s="39">
        <v>103</v>
      </c>
      <c r="I13" s="39">
        <f t="shared" ref="I13:I20" si="0">G13/H13</f>
        <v>36.524271844660191</v>
      </c>
      <c r="J13" s="39">
        <v>14</v>
      </c>
      <c r="K13" s="39">
        <v>4</v>
      </c>
      <c r="L13" s="41">
        <v>512391.7</v>
      </c>
      <c r="M13" s="41">
        <v>71679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7"/>
      <c r="Z13" s="56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18425.05</v>
      </c>
      <c r="E14" s="39">
        <v>38007.14</v>
      </c>
      <c r="F14" s="45">
        <f>(D14-E14)/E14</f>
        <v>-0.51522135051466644</v>
      </c>
      <c r="G14" s="41">
        <v>2602</v>
      </c>
      <c r="H14" s="39">
        <v>66</v>
      </c>
      <c r="I14" s="39">
        <f t="shared" si="0"/>
        <v>39.424242424242422</v>
      </c>
      <c r="J14" s="39">
        <v>8</v>
      </c>
      <c r="K14" s="39">
        <v>6</v>
      </c>
      <c r="L14" s="41">
        <v>736750.19</v>
      </c>
      <c r="M14" s="41">
        <v>106518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56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98</v>
      </c>
      <c r="D15" s="41">
        <v>14145.48</v>
      </c>
      <c r="E15" s="39" t="s">
        <v>36</v>
      </c>
      <c r="F15" s="39" t="s">
        <v>36</v>
      </c>
      <c r="G15" s="41">
        <v>2126</v>
      </c>
      <c r="H15" s="39">
        <v>75</v>
      </c>
      <c r="I15" s="39">
        <f t="shared" si="0"/>
        <v>28.346666666666668</v>
      </c>
      <c r="J15" s="39">
        <v>17</v>
      </c>
      <c r="K15" s="39">
        <v>1</v>
      </c>
      <c r="L15" s="41">
        <v>14334</v>
      </c>
      <c r="M15" s="41">
        <v>2154</v>
      </c>
      <c r="N15" s="37">
        <v>44582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56"/>
      <c r="AA15" s="32"/>
      <c r="AB15" s="32"/>
    </row>
    <row r="16" spans="1:28" ht="25.35" customHeight="1">
      <c r="A16" s="35">
        <v>4</v>
      </c>
      <c r="B16" s="35" t="s">
        <v>34</v>
      </c>
      <c r="C16" s="28" t="s">
        <v>128</v>
      </c>
      <c r="D16" s="41">
        <v>13741.79</v>
      </c>
      <c r="E16" s="39" t="s">
        <v>36</v>
      </c>
      <c r="F16" s="39" t="s">
        <v>36</v>
      </c>
      <c r="G16" s="41">
        <v>2392</v>
      </c>
      <c r="H16" s="39">
        <v>115</v>
      </c>
      <c r="I16" s="39">
        <f t="shared" si="0"/>
        <v>20.8</v>
      </c>
      <c r="J16" s="39">
        <v>15</v>
      </c>
      <c r="K16" s="39">
        <v>1</v>
      </c>
      <c r="L16" s="41">
        <v>13741.79</v>
      </c>
      <c r="M16" s="41">
        <v>2392</v>
      </c>
      <c r="N16" s="37">
        <v>44582</v>
      </c>
      <c r="O16" s="36" t="s">
        <v>129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56"/>
      <c r="AA16" s="32"/>
      <c r="AB16" s="32"/>
    </row>
    <row r="17" spans="1:28" ht="25.35" customHeight="1">
      <c r="A17" s="35">
        <v>5</v>
      </c>
      <c r="B17" s="35">
        <v>3</v>
      </c>
      <c r="C17" s="28" t="s">
        <v>77</v>
      </c>
      <c r="D17" s="41">
        <v>13563.26</v>
      </c>
      <c r="E17" s="39">
        <v>37403.919999999998</v>
      </c>
      <c r="F17" s="45">
        <f>(D17-E17)/E17</f>
        <v>-0.63738399611591501</v>
      </c>
      <c r="G17" s="41">
        <v>2516</v>
      </c>
      <c r="H17" s="39">
        <v>83</v>
      </c>
      <c r="I17" s="39">
        <f t="shared" si="0"/>
        <v>30.313253012048193</v>
      </c>
      <c r="J17" s="39">
        <v>14</v>
      </c>
      <c r="K17" s="39">
        <v>3</v>
      </c>
      <c r="L17" s="41">
        <v>127392</v>
      </c>
      <c r="M17" s="41">
        <v>24928</v>
      </c>
      <c r="N17" s="37">
        <v>44568</v>
      </c>
      <c r="O17" s="36" t="s">
        <v>37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56"/>
      <c r="AA17" s="32"/>
      <c r="AB17" s="32"/>
    </row>
    <row r="18" spans="1:28" ht="25.35" customHeight="1">
      <c r="A18" s="35">
        <v>6</v>
      </c>
      <c r="B18" s="35">
        <v>5</v>
      </c>
      <c r="C18" s="28" t="s">
        <v>111</v>
      </c>
      <c r="D18" s="41">
        <v>11500.24</v>
      </c>
      <c r="E18" s="39">
        <v>23491.27</v>
      </c>
      <c r="F18" s="45">
        <f>(D18-E18)/E18</f>
        <v>-0.51044622108553517</v>
      </c>
      <c r="G18" s="41">
        <v>2103</v>
      </c>
      <c r="H18" s="39">
        <v>56</v>
      </c>
      <c r="I18" s="39">
        <f t="shared" si="0"/>
        <v>37.553571428571431</v>
      </c>
      <c r="J18" s="39">
        <v>9</v>
      </c>
      <c r="K18" s="39">
        <v>5</v>
      </c>
      <c r="L18" s="41">
        <v>275509</v>
      </c>
      <c r="M18" s="41">
        <v>56149</v>
      </c>
      <c r="N18" s="37">
        <v>44554</v>
      </c>
      <c r="O18" s="36" t="s">
        <v>43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56"/>
      <c r="AA18" s="32"/>
      <c r="AB18" s="32"/>
    </row>
    <row r="19" spans="1:28" ht="25.35" customHeight="1">
      <c r="A19" s="35">
        <v>7</v>
      </c>
      <c r="B19" s="35">
        <v>4</v>
      </c>
      <c r="C19" s="28" t="s">
        <v>165</v>
      </c>
      <c r="D19" s="41">
        <v>11070.49</v>
      </c>
      <c r="E19" s="39">
        <v>30087.33</v>
      </c>
      <c r="F19" s="45">
        <f>(D19-E19)/E19</f>
        <v>-0.63205475527406396</v>
      </c>
      <c r="G19" s="41">
        <v>1525</v>
      </c>
      <c r="H19" s="39">
        <v>54</v>
      </c>
      <c r="I19" s="39">
        <f t="shared" si="0"/>
        <v>28.24074074074074</v>
      </c>
      <c r="J19" s="39">
        <v>10</v>
      </c>
      <c r="K19" s="39">
        <v>2</v>
      </c>
      <c r="L19" s="41">
        <v>50292</v>
      </c>
      <c r="M19" s="41">
        <v>7067</v>
      </c>
      <c r="N19" s="37">
        <v>44575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56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156</v>
      </c>
      <c r="D20" s="41">
        <v>6031.83</v>
      </c>
      <c r="E20" s="39" t="s">
        <v>36</v>
      </c>
      <c r="F20" s="39" t="s">
        <v>36</v>
      </c>
      <c r="G20" s="41">
        <v>1207</v>
      </c>
      <c r="H20" s="39">
        <v>88</v>
      </c>
      <c r="I20" s="39">
        <f t="shared" si="0"/>
        <v>13.715909090909092</v>
      </c>
      <c r="J20" s="39">
        <v>14</v>
      </c>
      <c r="K20" s="39">
        <v>1</v>
      </c>
      <c r="L20" s="41">
        <v>6031.83</v>
      </c>
      <c r="M20" s="41">
        <v>1207</v>
      </c>
      <c r="N20" s="37">
        <v>44582</v>
      </c>
      <c r="O20" s="36" t="s">
        <v>48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56"/>
      <c r="AA20" s="32"/>
      <c r="AB20" s="32"/>
    </row>
    <row r="21" spans="1:28" ht="25.35" customHeight="1">
      <c r="A21" s="35">
        <v>9</v>
      </c>
      <c r="B21" s="35">
        <v>8</v>
      </c>
      <c r="C21" s="28" t="s">
        <v>106</v>
      </c>
      <c r="D21" s="41">
        <v>5980</v>
      </c>
      <c r="E21" s="39">
        <v>13561</v>
      </c>
      <c r="F21" s="45">
        <f>(D21-E21)/E21</f>
        <v>-0.55902957009070131</v>
      </c>
      <c r="G21" s="41">
        <v>1061</v>
      </c>
      <c r="H21" s="39" t="s">
        <v>36</v>
      </c>
      <c r="I21" s="39" t="s">
        <v>36</v>
      </c>
      <c r="J21" s="39">
        <v>12</v>
      </c>
      <c r="K21" s="39">
        <v>2</v>
      </c>
      <c r="L21" s="41">
        <v>30231</v>
      </c>
      <c r="M21" s="41">
        <v>5075</v>
      </c>
      <c r="N21" s="37">
        <v>44575</v>
      </c>
      <c r="O21" s="36" t="s">
        <v>65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56"/>
      <c r="AA21" s="32"/>
      <c r="AB21" s="32"/>
    </row>
    <row r="22" spans="1:28" ht="25.35" customHeight="1">
      <c r="A22" s="35">
        <v>10</v>
      </c>
      <c r="B22" s="35">
        <v>7</v>
      </c>
      <c r="C22" s="28" t="s">
        <v>112</v>
      </c>
      <c r="D22" s="41">
        <v>5877.09</v>
      </c>
      <c r="E22" s="39">
        <v>14304.11</v>
      </c>
      <c r="F22" s="45">
        <f>(D22-E22)/E22</f>
        <v>-0.58913277372727135</v>
      </c>
      <c r="G22" s="41">
        <v>842</v>
      </c>
      <c r="H22" s="39">
        <v>24</v>
      </c>
      <c r="I22" s="39">
        <f>G22/H22</f>
        <v>35.083333333333336</v>
      </c>
      <c r="J22" s="39">
        <v>8</v>
      </c>
      <c r="K22" s="39">
        <v>9</v>
      </c>
      <c r="L22" s="41">
        <v>613610</v>
      </c>
      <c r="M22" s="41">
        <v>88304</v>
      </c>
      <c r="N22" s="37">
        <v>44526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56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130306.27000000002</v>
      </c>
      <c r="E23" s="34">
        <v>264227.20999999996</v>
      </c>
      <c r="F23" s="65">
        <f>(D23-E23)/E23</f>
        <v>-0.50684007903652306</v>
      </c>
      <c r="G23" s="34">
        <f>SUM(G13:G22)</f>
        <v>20136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A24" s="7"/>
    </row>
    <row r="25" spans="1:28" ht="25.35" customHeight="1">
      <c r="A25" s="35">
        <v>11</v>
      </c>
      <c r="B25" s="35" t="s">
        <v>34</v>
      </c>
      <c r="C25" s="28" t="s">
        <v>154</v>
      </c>
      <c r="D25" s="41">
        <v>5799.05</v>
      </c>
      <c r="E25" s="39" t="s">
        <v>36</v>
      </c>
      <c r="F25" s="39" t="s">
        <v>36</v>
      </c>
      <c r="G25" s="41">
        <v>795</v>
      </c>
      <c r="H25" s="39">
        <v>52</v>
      </c>
      <c r="I25" s="39">
        <f>G25/H25</f>
        <v>15.288461538461538</v>
      </c>
      <c r="J25" s="39">
        <v>17</v>
      </c>
      <c r="K25" s="39">
        <v>1</v>
      </c>
      <c r="L25" s="41">
        <v>5799.05</v>
      </c>
      <c r="M25" s="41">
        <v>795</v>
      </c>
      <c r="N25" s="37">
        <v>44582</v>
      </c>
      <c r="O25" s="36" t="s">
        <v>68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56"/>
      <c r="AA25" s="32"/>
      <c r="AB25" s="32"/>
    </row>
    <row r="26" spans="1:28" ht="25.35" customHeight="1">
      <c r="A26" s="35">
        <v>12</v>
      </c>
      <c r="B26" s="35">
        <v>9</v>
      </c>
      <c r="C26" s="28" t="s">
        <v>159</v>
      </c>
      <c r="D26" s="41">
        <v>3954.57</v>
      </c>
      <c r="E26" s="39">
        <v>9884.99</v>
      </c>
      <c r="F26" s="45">
        <f>(D26-E26)/E26</f>
        <v>-0.59994193216179281</v>
      </c>
      <c r="G26" s="41">
        <v>538</v>
      </c>
      <c r="H26" s="39">
        <v>16</v>
      </c>
      <c r="I26" s="39">
        <f>G26/H26</f>
        <v>33.625</v>
      </c>
      <c r="J26" s="39">
        <v>5</v>
      </c>
      <c r="K26" s="39">
        <v>3</v>
      </c>
      <c r="L26" s="41">
        <v>37525</v>
      </c>
      <c r="M26" s="41">
        <v>5361</v>
      </c>
      <c r="N26" s="37">
        <v>44568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56"/>
      <c r="AA26" s="32"/>
      <c r="AB26" s="32"/>
    </row>
    <row r="27" spans="1:28" ht="25.35" customHeight="1">
      <c r="A27" s="35">
        <v>13</v>
      </c>
      <c r="B27" s="35">
        <v>6</v>
      </c>
      <c r="C27" s="28" t="s">
        <v>130</v>
      </c>
      <c r="D27" s="41">
        <v>3580</v>
      </c>
      <c r="E27" s="39">
        <v>14639</v>
      </c>
      <c r="F27" s="45">
        <f>(D27-E27)/E27</f>
        <v>-0.75544777648746497</v>
      </c>
      <c r="G27" s="41">
        <v>732</v>
      </c>
      <c r="H27" s="39" t="s">
        <v>36</v>
      </c>
      <c r="I27" s="39" t="s">
        <v>36</v>
      </c>
      <c r="J27" s="39">
        <v>14</v>
      </c>
      <c r="K27" s="39">
        <v>2</v>
      </c>
      <c r="L27" s="41">
        <v>20465</v>
      </c>
      <c r="M27" s="41">
        <v>4293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56"/>
      <c r="AA27" s="32"/>
      <c r="AB27" s="32"/>
    </row>
    <row r="28" spans="1:28" ht="25.35" customHeight="1">
      <c r="A28" s="35">
        <v>14</v>
      </c>
      <c r="B28" s="35" t="s">
        <v>34</v>
      </c>
      <c r="C28" s="28" t="s">
        <v>142</v>
      </c>
      <c r="D28" s="41">
        <v>3384</v>
      </c>
      <c r="E28" s="39" t="s">
        <v>36</v>
      </c>
      <c r="F28" s="39" t="s">
        <v>36</v>
      </c>
      <c r="G28" s="41">
        <v>509</v>
      </c>
      <c r="H28" s="39" t="s">
        <v>36</v>
      </c>
      <c r="I28" s="39" t="s">
        <v>36</v>
      </c>
      <c r="J28" s="39">
        <v>5</v>
      </c>
      <c r="K28" s="39">
        <v>1</v>
      </c>
      <c r="L28" s="41">
        <v>3384</v>
      </c>
      <c r="M28" s="41">
        <v>509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8" ht="25.35" customHeight="1">
      <c r="A29" s="35">
        <v>15</v>
      </c>
      <c r="B29" s="35">
        <v>10</v>
      </c>
      <c r="C29" s="28" t="s">
        <v>179</v>
      </c>
      <c r="D29" s="41">
        <v>1733.9</v>
      </c>
      <c r="E29" s="39">
        <v>8307.1</v>
      </c>
      <c r="F29" s="45">
        <f t="shared" ref="F29:F35" si="1">(D29-E29)/E29</f>
        <v>-0.79127493349062861</v>
      </c>
      <c r="G29" s="41">
        <v>246</v>
      </c>
      <c r="H29" s="39">
        <v>19</v>
      </c>
      <c r="I29" s="39">
        <f t="shared" ref="I29:I34" si="2">G29/H29</f>
        <v>12.947368421052632</v>
      </c>
      <c r="J29" s="39">
        <v>7</v>
      </c>
      <c r="K29" s="39">
        <v>2</v>
      </c>
      <c r="L29" s="41">
        <v>12939.83</v>
      </c>
      <c r="M29" s="41">
        <v>1994</v>
      </c>
      <c r="N29" s="37">
        <v>44575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8" ht="25.35" customHeight="1">
      <c r="A30" s="35">
        <v>16</v>
      </c>
      <c r="B30" s="35">
        <v>13</v>
      </c>
      <c r="C30" s="28" t="s">
        <v>167</v>
      </c>
      <c r="D30" s="41">
        <v>1686.08</v>
      </c>
      <c r="E30" s="39">
        <v>5482.93</v>
      </c>
      <c r="F30" s="45">
        <f t="shared" si="1"/>
        <v>-0.69248558708573704</v>
      </c>
      <c r="G30" s="41">
        <v>238</v>
      </c>
      <c r="H30" s="39">
        <v>6</v>
      </c>
      <c r="I30" s="39">
        <f t="shared" si="2"/>
        <v>39.666666666666664</v>
      </c>
      <c r="J30" s="39">
        <v>2</v>
      </c>
      <c r="K30" s="39">
        <v>5</v>
      </c>
      <c r="L30" s="41">
        <v>188966.96</v>
      </c>
      <c r="M30" s="41">
        <v>27945</v>
      </c>
      <c r="N30" s="37">
        <v>44554</v>
      </c>
      <c r="O30" s="36" t="s">
        <v>48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8" ht="25.35" customHeight="1">
      <c r="A31" s="35">
        <v>17</v>
      </c>
      <c r="B31" s="35">
        <v>14</v>
      </c>
      <c r="C31" s="28" t="s">
        <v>54</v>
      </c>
      <c r="D31" s="41">
        <v>1496.51</v>
      </c>
      <c r="E31" s="39">
        <v>1872.29</v>
      </c>
      <c r="F31" s="45">
        <f t="shared" si="1"/>
        <v>-0.20070608719803021</v>
      </c>
      <c r="G31" s="41">
        <v>284</v>
      </c>
      <c r="H31" s="39">
        <v>6</v>
      </c>
      <c r="I31" s="39">
        <f t="shared" si="2"/>
        <v>47.333333333333336</v>
      </c>
      <c r="J31" s="39">
        <v>2</v>
      </c>
      <c r="K31" s="39">
        <v>9</v>
      </c>
      <c r="L31" s="41">
        <v>182483</v>
      </c>
      <c r="M31" s="41">
        <v>36489</v>
      </c>
      <c r="N31" s="37">
        <v>44526</v>
      </c>
      <c r="O31" s="36" t="s">
        <v>41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8" ht="25.35" customHeight="1">
      <c r="A32" s="35">
        <v>18</v>
      </c>
      <c r="B32" s="59">
        <v>12</v>
      </c>
      <c r="C32" s="28" t="s">
        <v>152</v>
      </c>
      <c r="D32" s="41">
        <v>1454.75</v>
      </c>
      <c r="E32" s="39">
        <v>5970.78</v>
      </c>
      <c r="F32" s="45">
        <f t="shared" si="1"/>
        <v>-0.75635511608198591</v>
      </c>
      <c r="G32" s="41">
        <v>205</v>
      </c>
      <c r="H32" s="39">
        <v>7</v>
      </c>
      <c r="I32" s="39">
        <f t="shared" si="2"/>
        <v>29.285714285714285</v>
      </c>
      <c r="J32" s="39">
        <v>2</v>
      </c>
      <c r="K32" s="39">
        <v>4</v>
      </c>
      <c r="L32" s="41">
        <v>58027</v>
      </c>
      <c r="M32" s="41">
        <v>8824</v>
      </c>
      <c r="N32" s="37">
        <v>44561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Z32" s="56"/>
      <c r="AA32" s="32"/>
    </row>
    <row r="33" spans="1:28" ht="25.35" customHeight="1">
      <c r="A33" s="35">
        <v>19</v>
      </c>
      <c r="B33" s="35">
        <v>15</v>
      </c>
      <c r="C33" s="28" t="s">
        <v>173</v>
      </c>
      <c r="D33" s="41">
        <v>1005</v>
      </c>
      <c r="E33" s="41">
        <v>1394.5</v>
      </c>
      <c r="F33" s="45">
        <f t="shared" si="1"/>
        <v>-0.27931158121190391</v>
      </c>
      <c r="G33" s="41">
        <v>159</v>
      </c>
      <c r="H33" s="39">
        <v>6</v>
      </c>
      <c r="I33" s="39">
        <f t="shared" si="2"/>
        <v>26.5</v>
      </c>
      <c r="J33" s="39">
        <v>3</v>
      </c>
      <c r="K33" s="39">
        <v>19</v>
      </c>
      <c r="L33" s="41">
        <v>152748</v>
      </c>
      <c r="M33" s="41">
        <v>27001</v>
      </c>
      <c r="N33" s="37">
        <v>44456</v>
      </c>
      <c r="O33" s="36" t="s">
        <v>57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32"/>
      <c r="AA33" s="56"/>
      <c r="AB33" s="32"/>
    </row>
    <row r="34" spans="1:28" ht="25.35" customHeight="1">
      <c r="A34" s="35">
        <v>20</v>
      </c>
      <c r="B34" s="35">
        <v>11</v>
      </c>
      <c r="C34" s="28" t="s">
        <v>180</v>
      </c>
      <c r="D34" s="41">
        <v>858.67</v>
      </c>
      <c r="E34" s="39">
        <v>6271.23</v>
      </c>
      <c r="F34" s="45">
        <f t="shared" si="1"/>
        <v>-0.86307789699947213</v>
      </c>
      <c r="G34" s="41">
        <v>166</v>
      </c>
      <c r="H34" s="39">
        <v>14</v>
      </c>
      <c r="I34" s="39">
        <f t="shared" si="2"/>
        <v>11.857142857142858</v>
      </c>
      <c r="J34" s="39">
        <v>8</v>
      </c>
      <c r="K34" s="39">
        <v>4</v>
      </c>
      <c r="L34" s="41">
        <v>58478.58</v>
      </c>
      <c r="M34" s="41">
        <v>12026</v>
      </c>
      <c r="N34" s="37">
        <v>44561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155258.80000000002</v>
      </c>
      <c r="E35" s="34">
        <v>286905.56999999995</v>
      </c>
      <c r="F35" s="65">
        <f t="shared" si="1"/>
        <v>-0.45885052005090021</v>
      </c>
      <c r="G35" s="34">
        <f>SUM(G23:G34)</f>
        <v>24008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A36" s="7"/>
    </row>
    <row r="37" spans="1:28" ht="25.35" customHeight="1">
      <c r="A37" s="35">
        <v>21</v>
      </c>
      <c r="B37" s="66">
        <v>16</v>
      </c>
      <c r="C37" s="28" t="s">
        <v>122</v>
      </c>
      <c r="D37" s="41">
        <v>273</v>
      </c>
      <c r="E37" s="39">
        <v>315.13</v>
      </c>
      <c r="F37" s="45">
        <f>(D37-E37)/E37</f>
        <v>-0.13369085774124964</v>
      </c>
      <c r="G37" s="41">
        <v>44</v>
      </c>
      <c r="H37" s="39">
        <v>3</v>
      </c>
      <c r="I37" s="39">
        <f t="shared" ref="I37:I42" si="3">G37/H37</f>
        <v>14.666666666666666</v>
      </c>
      <c r="J37" s="39">
        <v>1</v>
      </c>
      <c r="K37" s="39" t="s">
        <v>36</v>
      </c>
      <c r="L37" s="41">
        <v>28977.25</v>
      </c>
      <c r="M37" s="41">
        <v>5031</v>
      </c>
      <c r="N37" s="37">
        <v>44519</v>
      </c>
      <c r="O37" s="36" t="s">
        <v>71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AA37" s="56"/>
    </row>
    <row r="38" spans="1:28" ht="25.35" customHeight="1">
      <c r="A38" s="35">
        <v>22</v>
      </c>
      <c r="B38" s="39" t="s">
        <v>36</v>
      </c>
      <c r="C38" s="28" t="s">
        <v>121</v>
      </c>
      <c r="D38" s="41">
        <v>139</v>
      </c>
      <c r="E38" s="39" t="s">
        <v>36</v>
      </c>
      <c r="F38" s="39" t="s">
        <v>36</v>
      </c>
      <c r="G38" s="41">
        <v>21</v>
      </c>
      <c r="H38" s="39">
        <v>1</v>
      </c>
      <c r="I38" s="39">
        <f t="shared" si="3"/>
        <v>21</v>
      </c>
      <c r="J38" s="39">
        <v>1</v>
      </c>
      <c r="K38" s="39" t="s">
        <v>36</v>
      </c>
      <c r="L38" s="41">
        <v>46150</v>
      </c>
      <c r="M38" s="41">
        <v>7800</v>
      </c>
      <c r="N38" s="37">
        <v>44512</v>
      </c>
      <c r="O38" s="36" t="s">
        <v>50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56"/>
      <c r="AA38" s="7"/>
      <c r="AB38" s="32"/>
    </row>
    <row r="39" spans="1:28" ht="25.35" customHeight="1">
      <c r="A39" s="35">
        <v>23</v>
      </c>
      <c r="B39" s="64">
        <v>19</v>
      </c>
      <c r="C39" s="28" t="s">
        <v>100</v>
      </c>
      <c r="D39" s="41">
        <v>86.1</v>
      </c>
      <c r="E39" s="39">
        <v>104</v>
      </c>
      <c r="F39" s="45">
        <f>(D39-E39)/E39</f>
        <v>-0.17211538461538467</v>
      </c>
      <c r="G39" s="41">
        <v>14</v>
      </c>
      <c r="H39" s="39">
        <v>1</v>
      </c>
      <c r="I39" s="39">
        <f t="shared" si="3"/>
        <v>14</v>
      </c>
      <c r="J39" s="39">
        <v>1</v>
      </c>
      <c r="K39" s="39" t="s">
        <v>36</v>
      </c>
      <c r="L39" s="41">
        <v>10274.41</v>
      </c>
      <c r="M39" s="41">
        <v>1838</v>
      </c>
      <c r="N39" s="37">
        <v>44533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39" t="s">
        <v>36</v>
      </c>
      <c r="C40" s="28" t="s">
        <v>181</v>
      </c>
      <c r="D40" s="41">
        <v>83</v>
      </c>
      <c r="E40" s="39" t="s">
        <v>36</v>
      </c>
      <c r="F40" s="39" t="s">
        <v>36</v>
      </c>
      <c r="G40" s="41">
        <v>23</v>
      </c>
      <c r="H40" s="39">
        <v>1</v>
      </c>
      <c r="I40" s="39">
        <f t="shared" si="3"/>
        <v>23</v>
      </c>
      <c r="J40" s="39">
        <v>1</v>
      </c>
      <c r="K40" s="39" t="s">
        <v>36</v>
      </c>
      <c r="L40" s="41">
        <v>8076</v>
      </c>
      <c r="M40" s="41">
        <v>1404</v>
      </c>
      <c r="N40" s="37">
        <v>44540</v>
      </c>
      <c r="O40" s="36" t="s">
        <v>41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182</v>
      </c>
      <c r="D41" s="41">
        <v>37</v>
      </c>
      <c r="E41" s="39" t="s">
        <v>36</v>
      </c>
      <c r="F41" s="39" t="s">
        <v>36</v>
      </c>
      <c r="G41" s="41">
        <v>15</v>
      </c>
      <c r="H41" s="39">
        <v>1</v>
      </c>
      <c r="I41" s="39">
        <f t="shared" si="3"/>
        <v>15</v>
      </c>
      <c r="J41" s="39">
        <v>1</v>
      </c>
      <c r="K41" s="39" t="s">
        <v>36</v>
      </c>
      <c r="L41" s="41">
        <v>41793.26</v>
      </c>
      <c r="M41" s="41">
        <v>8864</v>
      </c>
      <c r="N41" s="37">
        <v>44540</v>
      </c>
      <c r="O41" s="36" t="s">
        <v>68</v>
      </c>
      <c r="P41" s="33"/>
      <c r="Q41" s="54"/>
      <c r="R41" s="54"/>
      <c r="S41" s="54"/>
      <c r="T41" s="54"/>
      <c r="U41" s="55"/>
      <c r="V41" s="55"/>
      <c r="W41" s="56"/>
      <c r="X41" s="55"/>
      <c r="Y41" s="32"/>
      <c r="Z41" s="56"/>
      <c r="AA41" s="7"/>
      <c r="AB41" s="32"/>
    </row>
    <row r="42" spans="1:28" ht="25.35" customHeight="1">
      <c r="A42" s="35">
        <v>26</v>
      </c>
      <c r="B42" s="35">
        <v>19</v>
      </c>
      <c r="C42" s="28" t="s">
        <v>183</v>
      </c>
      <c r="D42" s="41">
        <v>14</v>
      </c>
      <c r="E42" s="41">
        <v>250</v>
      </c>
      <c r="F42" s="45">
        <f>(D42-E42)/E42</f>
        <v>-0.94399999999999995</v>
      </c>
      <c r="G42" s="41">
        <v>6</v>
      </c>
      <c r="H42" s="39">
        <v>2</v>
      </c>
      <c r="I42" s="39">
        <f t="shared" si="3"/>
        <v>3</v>
      </c>
      <c r="J42" s="39">
        <v>1</v>
      </c>
      <c r="K42" s="39">
        <v>3</v>
      </c>
      <c r="L42" s="41">
        <v>2408.39</v>
      </c>
      <c r="M42" s="41">
        <v>465</v>
      </c>
      <c r="N42" s="37">
        <v>44554</v>
      </c>
      <c r="O42" s="36" t="s">
        <v>59</v>
      </c>
      <c r="P42" s="33"/>
      <c r="Q42" s="54"/>
      <c r="R42" s="54"/>
      <c r="S42" s="54"/>
      <c r="T42" s="54"/>
      <c r="U42" s="55"/>
      <c r="V42" s="55"/>
      <c r="W42" s="55"/>
      <c r="X42" s="56"/>
      <c r="Y42" s="7"/>
      <c r="Z42" s="56"/>
      <c r="AA42" s="32"/>
      <c r="AB42" s="32"/>
    </row>
    <row r="43" spans="1:28" ht="25.35" customHeight="1">
      <c r="A43" s="14"/>
      <c r="B43" s="14"/>
      <c r="C43" s="27" t="s">
        <v>174</v>
      </c>
      <c r="D43" s="34">
        <f>SUM(D35:D42)</f>
        <v>155890.90000000002</v>
      </c>
      <c r="E43" s="34">
        <v>287130.06999999995</v>
      </c>
      <c r="F43" s="65">
        <f>(D43-E43)/E43</f>
        <v>-0.45707219031430579</v>
      </c>
      <c r="G43" s="34">
        <f>SUM(G35:G42)</f>
        <v>24131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sheetPr codeName="Sheet53"/>
  <dimension ref="A1:AB62"/>
  <sheetViews>
    <sheetView topLeftCell="A4" zoomScale="60" zoomScaleNormal="60" workbookViewId="0">
      <selection activeCell="O34" sqref="O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2.5546875" style="1" bestFit="1" customWidth="1"/>
    <col min="25" max="25" width="13.6640625" style="1" customWidth="1"/>
    <col min="26" max="26" width="11" style="1" customWidth="1"/>
    <col min="27" max="27" width="14.88671875" style="1" customWidth="1"/>
    <col min="28" max="16384" width="8.88671875" style="1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177</v>
      </c>
      <c r="E6" s="4" t="s">
        <v>186</v>
      </c>
      <c r="F6" s="156"/>
      <c r="G6" s="4" t="s">
        <v>177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Y9" s="32"/>
      <c r="Z9" s="32"/>
      <c r="AA9" s="33"/>
    </row>
    <row r="10" spans="1:28">
      <c r="A10" s="159"/>
      <c r="B10" s="159"/>
      <c r="C10" s="156"/>
      <c r="D10" s="75" t="s">
        <v>178</v>
      </c>
      <c r="E10" s="75" t="s">
        <v>187</v>
      </c>
      <c r="F10" s="156"/>
      <c r="G10" s="75" t="s">
        <v>178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Y10" s="32"/>
      <c r="Z10" s="32"/>
      <c r="AA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Y11" s="32"/>
      <c r="Z11" s="32"/>
      <c r="AA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Y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74541.350000000006</v>
      </c>
      <c r="E13" s="39">
        <v>110226.19</v>
      </c>
      <c r="F13" s="45">
        <f>(D13-E13)/E13</f>
        <v>-0.32374193465273537</v>
      </c>
      <c r="G13" s="41">
        <v>9330</v>
      </c>
      <c r="H13" s="39">
        <v>128</v>
      </c>
      <c r="I13" s="39">
        <f>G13/H13</f>
        <v>72.890625</v>
      </c>
      <c r="J13" s="39">
        <v>15</v>
      </c>
      <c r="K13" s="39">
        <v>3</v>
      </c>
      <c r="L13" s="41">
        <v>464916.4800000001</v>
      </c>
      <c r="M13" s="41">
        <v>64968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7"/>
      <c r="Y13" s="56"/>
      <c r="Z13" s="32"/>
      <c r="AA13" s="56"/>
      <c r="AB13" s="32"/>
    </row>
    <row r="14" spans="1:28" ht="25.35" customHeight="1">
      <c r="A14" s="35">
        <v>2</v>
      </c>
      <c r="B14" s="35">
        <v>3</v>
      </c>
      <c r="C14" s="28" t="s">
        <v>109</v>
      </c>
      <c r="D14" s="41">
        <v>38007.14</v>
      </c>
      <c r="E14" s="39">
        <v>53472.47</v>
      </c>
      <c r="F14" s="45">
        <f>(D14-E14)/E14</f>
        <v>-0.28922041566435963</v>
      </c>
      <c r="G14" s="41">
        <v>5343</v>
      </c>
      <c r="H14" s="39">
        <v>79</v>
      </c>
      <c r="I14" s="39">
        <f>G14/H14</f>
        <v>67.632911392405063</v>
      </c>
      <c r="J14" s="39">
        <v>9</v>
      </c>
      <c r="K14" s="39">
        <v>5</v>
      </c>
      <c r="L14" s="41">
        <v>709568.1</v>
      </c>
      <c r="M14" s="41">
        <v>102513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7"/>
      <c r="Y14" s="56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77</v>
      </c>
      <c r="D15" s="41">
        <v>37403.919999999998</v>
      </c>
      <c r="E15" s="39">
        <v>53503.08</v>
      </c>
      <c r="F15" s="45">
        <f>(D15-E15)/E15</f>
        <v>-0.30090155557399689</v>
      </c>
      <c r="G15" s="41">
        <v>7020</v>
      </c>
      <c r="H15" s="39">
        <v>112</v>
      </c>
      <c r="I15" s="39">
        <f>G15/H15</f>
        <v>62.678571428571431</v>
      </c>
      <c r="J15" s="39">
        <v>16</v>
      </c>
      <c r="K15" s="39">
        <v>2</v>
      </c>
      <c r="L15" s="41">
        <v>109722</v>
      </c>
      <c r="M15" s="41">
        <v>21481</v>
      </c>
      <c r="N15" s="37">
        <v>44568</v>
      </c>
      <c r="O15" s="36" t="s">
        <v>37</v>
      </c>
      <c r="P15" s="33"/>
      <c r="Q15" s="54"/>
      <c r="R15" s="54"/>
      <c r="S15" s="54"/>
      <c r="T15" s="54"/>
      <c r="U15" s="55"/>
      <c r="V15" s="55"/>
      <c r="W15" s="55"/>
      <c r="X15" s="7"/>
      <c r="Y15" s="56"/>
      <c r="Z15" s="32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165</v>
      </c>
      <c r="D16" s="41">
        <v>30087.33</v>
      </c>
      <c r="E16" s="39" t="s">
        <v>36</v>
      </c>
      <c r="F16" s="39" t="s">
        <v>36</v>
      </c>
      <c r="G16" s="41">
        <v>4145</v>
      </c>
      <c r="H16" s="39">
        <v>91</v>
      </c>
      <c r="I16" s="39">
        <f>G16/H16</f>
        <v>45.549450549450547</v>
      </c>
      <c r="J16" s="39">
        <v>15</v>
      </c>
      <c r="K16" s="39">
        <v>1</v>
      </c>
      <c r="L16" s="41">
        <v>30087</v>
      </c>
      <c r="M16" s="41">
        <v>4145</v>
      </c>
      <c r="N16" s="37">
        <v>44575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7"/>
      <c r="Y16" s="56"/>
      <c r="Z16" s="32"/>
      <c r="AA16" s="56"/>
      <c r="AB16" s="32"/>
    </row>
    <row r="17" spans="1:28" ht="25.35" customHeight="1">
      <c r="A17" s="35">
        <v>5</v>
      </c>
      <c r="B17" s="35">
        <v>4</v>
      </c>
      <c r="C17" s="28" t="s">
        <v>111</v>
      </c>
      <c r="D17" s="41">
        <v>23491.27</v>
      </c>
      <c r="E17" s="39">
        <v>36557.620000000003</v>
      </c>
      <c r="F17" s="45">
        <f>(D17-E17)/E17</f>
        <v>-0.35741796101606182</v>
      </c>
      <c r="G17" s="41">
        <v>4377</v>
      </c>
      <c r="H17" s="39">
        <v>66</v>
      </c>
      <c r="I17" s="39">
        <f>G17/H17</f>
        <v>66.318181818181813</v>
      </c>
      <c r="J17" s="39">
        <v>10</v>
      </c>
      <c r="K17" s="39">
        <v>4</v>
      </c>
      <c r="L17" s="41">
        <v>261393</v>
      </c>
      <c r="M17" s="41">
        <v>53489</v>
      </c>
      <c r="N17" s="37">
        <v>44554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7"/>
      <c r="Y17" s="56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130</v>
      </c>
      <c r="D18" s="41">
        <v>14639</v>
      </c>
      <c r="E18" s="39" t="s">
        <v>36</v>
      </c>
      <c r="F18" s="39" t="s">
        <v>36</v>
      </c>
      <c r="G18" s="41">
        <v>2998</v>
      </c>
      <c r="H18" s="39" t="s">
        <v>36</v>
      </c>
      <c r="I18" s="39" t="s">
        <v>36</v>
      </c>
      <c r="J18" s="39">
        <v>17</v>
      </c>
      <c r="K18" s="39">
        <v>1</v>
      </c>
      <c r="L18" s="41" t="s">
        <v>188</v>
      </c>
      <c r="M18" s="41">
        <v>2998</v>
      </c>
      <c r="N18" s="37">
        <v>44575</v>
      </c>
      <c r="O18" s="36" t="s">
        <v>65</v>
      </c>
      <c r="P18" s="33"/>
      <c r="Q18" s="54"/>
      <c r="R18" s="54"/>
      <c r="S18" s="54"/>
      <c r="T18" s="54"/>
      <c r="U18" s="55"/>
      <c r="V18" s="55"/>
      <c r="W18" s="55"/>
      <c r="X18" s="7"/>
      <c r="Y18" s="56"/>
      <c r="Z18" s="32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14304.11</v>
      </c>
      <c r="E19" s="39">
        <v>21274.53</v>
      </c>
      <c r="F19" s="45">
        <f>(D19-E19)/E19</f>
        <v>-0.32764155071815915</v>
      </c>
      <c r="G19" s="41">
        <v>1990</v>
      </c>
      <c r="H19" s="39">
        <v>30</v>
      </c>
      <c r="I19" s="39">
        <f>G19/H19</f>
        <v>66.333333333333329</v>
      </c>
      <c r="J19" s="39">
        <v>9</v>
      </c>
      <c r="K19" s="39">
        <v>8</v>
      </c>
      <c r="L19" s="41">
        <v>603238</v>
      </c>
      <c r="M19" s="41">
        <v>86740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7"/>
      <c r="Y19" s="56"/>
      <c r="Z19" s="32"/>
      <c r="AA19" s="56"/>
      <c r="AB19" s="32"/>
    </row>
    <row r="20" spans="1:28" ht="25.35" customHeight="1">
      <c r="A20" s="35">
        <v>8</v>
      </c>
      <c r="B20" s="35" t="s">
        <v>34</v>
      </c>
      <c r="C20" s="28" t="s">
        <v>106</v>
      </c>
      <c r="D20" s="41">
        <v>13561</v>
      </c>
      <c r="E20" s="39" t="s">
        <v>36</v>
      </c>
      <c r="F20" s="39" t="s">
        <v>36</v>
      </c>
      <c r="G20" s="41">
        <v>2145</v>
      </c>
      <c r="H20" s="39" t="s">
        <v>36</v>
      </c>
      <c r="I20" s="39" t="s">
        <v>36</v>
      </c>
      <c r="J20" s="39">
        <v>17</v>
      </c>
      <c r="K20" s="39">
        <v>1</v>
      </c>
      <c r="L20" s="41">
        <v>19086</v>
      </c>
      <c r="M20" s="41">
        <v>3135</v>
      </c>
      <c r="N20" s="37">
        <v>44575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7"/>
      <c r="Y20" s="56"/>
      <c r="Z20" s="32"/>
      <c r="AA20" s="56"/>
      <c r="AB20" s="32"/>
    </row>
    <row r="21" spans="1:28" ht="25.35" customHeight="1">
      <c r="A21" s="35">
        <v>9</v>
      </c>
      <c r="B21" s="35">
        <v>6</v>
      </c>
      <c r="C21" s="28" t="s">
        <v>159</v>
      </c>
      <c r="D21" s="41">
        <v>9884.99</v>
      </c>
      <c r="E21" s="39">
        <v>14992.09</v>
      </c>
      <c r="F21" s="45">
        <f>(D21-E21)/E21</f>
        <v>-0.34065297100004072</v>
      </c>
      <c r="G21" s="41">
        <v>1350</v>
      </c>
      <c r="H21" s="39">
        <v>35</v>
      </c>
      <c r="I21" s="39">
        <f>G21/H21</f>
        <v>38.571428571428569</v>
      </c>
      <c r="J21" s="39">
        <v>8</v>
      </c>
      <c r="K21" s="39">
        <v>2</v>
      </c>
      <c r="L21" s="41">
        <v>30663</v>
      </c>
      <c r="M21" s="41">
        <v>4364</v>
      </c>
      <c r="N21" s="37">
        <v>44568</v>
      </c>
      <c r="O21" s="36" t="s">
        <v>50</v>
      </c>
      <c r="P21" s="33"/>
      <c r="Q21" s="54"/>
      <c r="R21" s="54"/>
      <c r="S21" s="54"/>
      <c r="T21" s="54"/>
      <c r="U21" s="55"/>
      <c r="V21" s="55"/>
      <c r="W21" s="55"/>
      <c r="X21" s="7"/>
      <c r="Y21" s="56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179</v>
      </c>
      <c r="D22" s="41">
        <v>8307.1</v>
      </c>
      <c r="E22" s="39" t="s">
        <v>36</v>
      </c>
      <c r="F22" s="39" t="s">
        <v>36</v>
      </c>
      <c r="G22" s="41">
        <v>1247</v>
      </c>
      <c r="H22" s="39">
        <v>66</v>
      </c>
      <c r="I22" s="39">
        <f>G22/H22</f>
        <v>18.893939393939394</v>
      </c>
      <c r="J22" s="39">
        <v>12</v>
      </c>
      <c r="K22" s="39">
        <v>1</v>
      </c>
      <c r="L22" s="41">
        <v>8963.7999999999993</v>
      </c>
      <c r="M22" s="41">
        <v>1345</v>
      </c>
      <c r="N22" s="37">
        <v>44575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5"/>
      <c r="X22" s="7"/>
      <c r="Y22" s="56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264227.20999999996</v>
      </c>
      <c r="E23" s="34">
        <v>335710.95000000007</v>
      </c>
      <c r="F23" s="65">
        <f t="shared" ref="F23" si="0">(D23-E23)/E23</f>
        <v>-0.21293240509432323</v>
      </c>
      <c r="G23" s="34">
        <f t="shared" ref="G23" si="1">SUM(G13:G22)</f>
        <v>39945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7</v>
      </c>
      <c r="C25" s="28" t="s">
        <v>180</v>
      </c>
      <c r="D25" s="41">
        <v>6271.23</v>
      </c>
      <c r="E25" s="39">
        <v>13634.57</v>
      </c>
      <c r="F25" s="45">
        <f t="shared" ref="F25:F30" si="2">(D25-E25)/E25</f>
        <v>-0.54004930115141148</v>
      </c>
      <c r="G25" s="41">
        <v>1220</v>
      </c>
      <c r="H25" s="39">
        <v>47</v>
      </c>
      <c r="I25" s="39">
        <f t="shared" ref="I25:I31" si="3">G25/H25</f>
        <v>25.957446808510639</v>
      </c>
      <c r="J25" s="39">
        <v>14</v>
      </c>
      <c r="K25" s="39">
        <v>3</v>
      </c>
      <c r="L25" s="41">
        <v>57116.3</v>
      </c>
      <c r="M25" s="41">
        <v>11753</v>
      </c>
      <c r="N25" s="37">
        <v>44561</v>
      </c>
      <c r="O25" s="36" t="s">
        <v>91</v>
      </c>
      <c r="P25" s="33"/>
      <c r="Q25" s="54"/>
      <c r="R25" s="54"/>
      <c r="S25" s="54"/>
      <c r="T25" s="54"/>
      <c r="U25" s="55"/>
      <c r="V25" s="55"/>
      <c r="W25" s="55"/>
      <c r="X25" s="7"/>
      <c r="Y25" s="56"/>
      <c r="Z25" s="32"/>
      <c r="AA25" s="56"/>
      <c r="AB25" s="32"/>
    </row>
    <row r="26" spans="1:28" ht="25.35" customHeight="1">
      <c r="A26" s="35">
        <v>12</v>
      </c>
      <c r="B26" s="35">
        <v>8</v>
      </c>
      <c r="C26" s="28" t="s">
        <v>152</v>
      </c>
      <c r="D26" s="41">
        <v>5970.78</v>
      </c>
      <c r="E26" s="39">
        <v>13328.76</v>
      </c>
      <c r="F26" s="45">
        <f t="shared" si="2"/>
        <v>-0.55203784898220087</v>
      </c>
      <c r="G26" s="41">
        <v>849</v>
      </c>
      <c r="H26" s="39">
        <v>20</v>
      </c>
      <c r="I26" s="39">
        <f t="shared" si="3"/>
        <v>42.45</v>
      </c>
      <c r="J26" s="39">
        <v>5</v>
      </c>
      <c r="K26" s="39">
        <v>3</v>
      </c>
      <c r="L26" s="41">
        <v>54535</v>
      </c>
      <c r="M26" s="41">
        <v>8282</v>
      </c>
      <c r="N26" s="37">
        <v>44561</v>
      </c>
      <c r="O26" s="36" t="s">
        <v>41</v>
      </c>
      <c r="P26" s="33"/>
      <c r="Q26" s="54"/>
      <c r="R26" s="54"/>
      <c r="S26" s="54"/>
      <c r="T26" s="54"/>
      <c r="U26" s="55"/>
      <c r="V26" s="55"/>
      <c r="W26" s="55"/>
      <c r="X26" s="7"/>
      <c r="Y26" s="56"/>
      <c r="Z26" s="32"/>
      <c r="AA26" s="56"/>
      <c r="AB26" s="32"/>
    </row>
    <row r="27" spans="1:28" ht="25.35" customHeight="1">
      <c r="A27" s="35">
        <v>13</v>
      </c>
      <c r="B27" s="35">
        <v>9</v>
      </c>
      <c r="C27" s="28" t="s">
        <v>167</v>
      </c>
      <c r="D27" s="41">
        <v>5482.93</v>
      </c>
      <c r="E27" s="39">
        <v>12658.19</v>
      </c>
      <c r="F27" s="45">
        <f t="shared" si="2"/>
        <v>-0.5668472348732323</v>
      </c>
      <c r="G27" s="41">
        <v>771</v>
      </c>
      <c r="H27" s="39">
        <v>18</v>
      </c>
      <c r="I27" s="39">
        <f t="shared" si="3"/>
        <v>42.833333333333336</v>
      </c>
      <c r="J27" s="39">
        <v>6</v>
      </c>
      <c r="K27" s="39">
        <v>4</v>
      </c>
      <c r="L27" s="41">
        <v>185460.19</v>
      </c>
      <c r="M27" s="41">
        <v>27413</v>
      </c>
      <c r="N27" s="37">
        <v>44554</v>
      </c>
      <c r="O27" s="36" t="s">
        <v>48</v>
      </c>
      <c r="P27" s="33"/>
      <c r="Q27" s="54"/>
      <c r="R27" s="54"/>
      <c r="S27" s="54"/>
      <c r="T27" s="54"/>
      <c r="U27" s="55"/>
      <c r="V27" s="55"/>
      <c r="W27" s="55"/>
      <c r="X27" s="7"/>
      <c r="Y27" s="56"/>
      <c r="Z27" s="32"/>
      <c r="AA27" s="56"/>
      <c r="AB27" s="32"/>
    </row>
    <row r="28" spans="1:28" ht="25.35" customHeight="1">
      <c r="A28" s="35">
        <v>14</v>
      </c>
      <c r="B28" s="59">
        <v>11</v>
      </c>
      <c r="C28" s="28" t="s">
        <v>54</v>
      </c>
      <c r="D28" s="41">
        <v>1872.29</v>
      </c>
      <c r="E28" s="39">
        <v>3652.67</v>
      </c>
      <c r="F28" s="45">
        <f t="shared" si="2"/>
        <v>-0.48741879228071522</v>
      </c>
      <c r="G28" s="41">
        <v>360</v>
      </c>
      <c r="H28" s="39">
        <v>6</v>
      </c>
      <c r="I28" s="39">
        <f t="shared" si="3"/>
        <v>60</v>
      </c>
      <c r="J28" s="39">
        <v>3</v>
      </c>
      <c r="K28" s="39">
        <v>8</v>
      </c>
      <c r="L28" s="41">
        <v>180766</v>
      </c>
      <c r="M28" s="41">
        <v>36160</v>
      </c>
      <c r="N28" s="37">
        <v>44526</v>
      </c>
      <c r="O28" s="36" t="s">
        <v>41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8" ht="25.35" customHeight="1">
      <c r="A29" s="35">
        <v>15</v>
      </c>
      <c r="B29" s="64">
        <v>12</v>
      </c>
      <c r="C29" s="28" t="s">
        <v>173</v>
      </c>
      <c r="D29" s="41">
        <v>1394.5</v>
      </c>
      <c r="E29" s="41">
        <v>2022</v>
      </c>
      <c r="F29" s="45">
        <f t="shared" si="2"/>
        <v>-0.31033630069238377</v>
      </c>
      <c r="G29" s="41">
        <v>233</v>
      </c>
      <c r="H29" s="39">
        <v>4</v>
      </c>
      <c r="I29" s="39">
        <f>G29/H29</f>
        <v>58.25</v>
      </c>
      <c r="J29" s="39">
        <v>2</v>
      </c>
      <c r="K29" s="39">
        <v>18</v>
      </c>
      <c r="L29" s="41">
        <v>151161</v>
      </c>
      <c r="M29" s="41">
        <v>26748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8" ht="25.35" customHeight="1">
      <c r="A30" s="35">
        <v>16</v>
      </c>
      <c r="B30" s="59">
        <v>10</v>
      </c>
      <c r="C30" s="28" t="s">
        <v>189</v>
      </c>
      <c r="D30" s="41">
        <v>602.29999999999995</v>
      </c>
      <c r="E30" s="39">
        <v>6063.45</v>
      </c>
      <c r="F30" s="45">
        <f t="shared" si="2"/>
        <v>-0.90066711195771376</v>
      </c>
      <c r="G30" s="41">
        <v>114</v>
      </c>
      <c r="H30" s="39">
        <v>6</v>
      </c>
      <c r="I30" s="39">
        <f t="shared" si="3"/>
        <v>19</v>
      </c>
      <c r="J30" s="39">
        <v>3</v>
      </c>
      <c r="K30" s="39">
        <v>2</v>
      </c>
      <c r="L30" s="41">
        <v>8382.17</v>
      </c>
      <c r="M30" s="41">
        <v>1429</v>
      </c>
      <c r="N30" s="37">
        <v>44568</v>
      </c>
      <c r="O30" s="36" t="s">
        <v>190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8" ht="25.35" customHeight="1">
      <c r="A31" s="35">
        <v>17</v>
      </c>
      <c r="B31" s="42" t="s">
        <v>36</v>
      </c>
      <c r="C31" s="28" t="s">
        <v>122</v>
      </c>
      <c r="D31" s="41">
        <v>315.13</v>
      </c>
      <c r="E31" s="39" t="s">
        <v>36</v>
      </c>
      <c r="F31" s="39" t="s">
        <v>36</v>
      </c>
      <c r="G31" s="41">
        <v>51</v>
      </c>
      <c r="H31" s="39">
        <v>4</v>
      </c>
      <c r="I31" s="39">
        <f t="shared" si="3"/>
        <v>12.75</v>
      </c>
      <c r="J31" s="39">
        <v>2</v>
      </c>
      <c r="K31" s="39" t="s">
        <v>36</v>
      </c>
      <c r="L31" s="41">
        <v>28547.25</v>
      </c>
      <c r="M31" s="41">
        <v>5061</v>
      </c>
      <c r="N31" s="37">
        <v>44519</v>
      </c>
      <c r="O31" s="36" t="s">
        <v>71</v>
      </c>
      <c r="P31" s="33"/>
      <c r="Q31" s="54"/>
      <c r="R31" s="54"/>
      <c r="S31" s="54"/>
      <c r="T31" s="54"/>
      <c r="U31" s="55"/>
      <c r="V31" s="55"/>
      <c r="W31" s="55"/>
      <c r="X31" s="7"/>
      <c r="Y31" s="56"/>
      <c r="Z31" s="32"/>
      <c r="AA31" s="56"/>
      <c r="AB31" s="32"/>
    </row>
    <row r="32" spans="1:28" ht="25.35" customHeight="1">
      <c r="A32" s="35">
        <v>18</v>
      </c>
      <c r="B32" s="35">
        <v>14</v>
      </c>
      <c r="C32" s="28" t="s">
        <v>191</v>
      </c>
      <c r="D32" s="41">
        <v>273</v>
      </c>
      <c r="E32" s="39">
        <v>1852</v>
      </c>
      <c r="F32" s="45">
        <f>(D32-E32)/E32</f>
        <v>-0.85259179265658747</v>
      </c>
      <c r="G32" s="41">
        <v>37</v>
      </c>
      <c r="H32" s="39" t="s">
        <v>36</v>
      </c>
      <c r="I32" s="39" t="s">
        <v>36</v>
      </c>
      <c r="J32" s="39">
        <v>1</v>
      </c>
      <c r="K32" s="39">
        <v>5</v>
      </c>
      <c r="L32" s="41">
        <v>66937</v>
      </c>
      <c r="M32" s="41">
        <v>10481</v>
      </c>
      <c r="N32" s="37">
        <v>44547</v>
      </c>
      <c r="O32" s="36" t="s">
        <v>65</v>
      </c>
      <c r="P32" s="33"/>
      <c r="Q32" s="54"/>
      <c r="R32" s="54"/>
      <c r="S32" s="54"/>
      <c r="T32" s="54"/>
      <c r="U32" s="55"/>
      <c r="V32" s="55"/>
      <c r="W32" s="55"/>
      <c r="X32" s="7"/>
      <c r="Y32" s="56"/>
      <c r="Z32" s="32"/>
      <c r="AA32" s="56"/>
      <c r="AB32" s="32"/>
    </row>
    <row r="33" spans="1:28" ht="25.35" customHeight="1">
      <c r="A33" s="35">
        <v>19</v>
      </c>
      <c r="B33" s="35">
        <v>23</v>
      </c>
      <c r="C33" s="28" t="s">
        <v>183</v>
      </c>
      <c r="D33" s="41">
        <v>250</v>
      </c>
      <c r="E33" s="41">
        <v>196</v>
      </c>
      <c r="F33" s="45">
        <f>(D33-E33)/E33</f>
        <v>0.27551020408163263</v>
      </c>
      <c r="G33" s="41">
        <v>37</v>
      </c>
      <c r="H33" s="39">
        <v>3</v>
      </c>
      <c r="I33" s="39">
        <f>G33/H33</f>
        <v>12.333333333333334</v>
      </c>
      <c r="J33" s="39">
        <v>2</v>
      </c>
      <c r="K33" s="39">
        <v>3</v>
      </c>
      <c r="L33" s="41">
        <v>2352.39</v>
      </c>
      <c r="M33" s="41">
        <v>451</v>
      </c>
      <c r="N33" s="37">
        <v>44554</v>
      </c>
      <c r="O33" s="36" t="s">
        <v>59</v>
      </c>
      <c r="P33" s="33"/>
      <c r="Q33" s="54"/>
      <c r="R33" s="54"/>
      <c r="S33" s="54"/>
      <c r="T33" s="54"/>
      <c r="U33" s="54"/>
      <c r="V33" s="55"/>
      <c r="W33" s="56"/>
      <c r="X33" s="32"/>
      <c r="Y33" s="55"/>
      <c r="Z33" s="56"/>
    </row>
    <row r="34" spans="1:28" ht="25.35" customHeight="1">
      <c r="A34" s="35">
        <v>20</v>
      </c>
      <c r="B34" s="35">
        <v>18</v>
      </c>
      <c r="C34" s="28" t="s">
        <v>192</v>
      </c>
      <c r="D34" s="41">
        <v>246.2</v>
      </c>
      <c r="E34" s="39">
        <v>524.6</v>
      </c>
      <c r="F34" s="45">
        <f>(D34-E34)/E34</f>
        <v>-0.53069004956157073</v>
      </c>
      <c r="G34" s="41">
        <v>50</v>
      </c>
      <c r="H34" s="39" t="s">
        <v>36</v>
      </c>
      <c r="I34" s="39" t="s">
        <v>36</v>
      </c>
      <c r="J34" s="39">
        <v>3</v>
      </c>
      <c r="K34" s="39">
        <v>2</v>
      </c>
      <c r="L34" s="41">
        <v>921.8</v>
      </c>
      <c r="M34" s="41">
        <v>187</v>
      </c>
      <c r="N34" s="37">
        <v>44568</v>
      </c>
      <c r="O34" s="36" t="s">
        <v>81</v>
      </c>
      <c r="P34" s="33"/>
      <c r="Q34" s="54"/>
      <c r="R34" s="54"/>
      <c r="S34" s="54"/>
      <c r="T34" s="54"/>
      <c r="U34" s="54"/>
      <c r="V34" s="55"/>
      <c r="W34" s="55"/>
      <c r="X34" s="56"/>
      <c r="Y34" s="32"/>
      <c r="Z34" s="56"/>
    </row>
    <row r="35" spans="1:28" ht="25.35" customHeight="1">
      <c r="A35" s="14"/>
      <c r="B35" s="14"/>
      <c r="C35" s="27" t="s">
        <v>69</v>
      </c>
      <c r="D35" s="34">
        <f>SUM(D23:D34)</f>
        <v>286905.56999999995</v>
      </c>
      <c r="E35" s="34">
        <v>348564.42000000004</v>
      </c>
      <c r="F35" s="65">
        <f>(D35-E35)/E35</f>
        <v>-0.17689370016595521</v>
      </c>
      <c r="G35" s="34">
        <f>SUM(G23:G34)</f>
        <v>43667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21</v>
      </c>
      <c r="C37" s="28" t="s">
        <v>100</v>
      </c>
      <c r="D37" s="41">
        <v>104</v>
      </c>
      <c r="E37" s="39">
        <v>304.99</v>
      </c>
      <c r="F37" s="45">
        <f>(D37-E37)/E37</f>
        <v>-0.65900521328568151</v>
      </c>
      <c r="G37" s="41">
        <v>16</v>
      </c>
      <c r="H37" s="39">
        <v>1</v>
      </c>
      <c r="I37" s="39">
        <f>G37/H37</f>
        <v>16</v>
      </c>
      <c r="J37" s="39">
        <v>1</v>
      </c>
      <c r="K37" s="39" t="s">
        <v>36</v>
      </c>
      <c r="L37" s="41">
        <v>10106.31</v>
      </c>
      <c r="M37" s="41">
        <v>1812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7"/>
      <c r="Y37" s="56"/>
      <c r="Z37" s="32"/>
      <c r="AA37" s="56"/>
      <c r="AB37" s="32"/>
    </row>
    <row r="38" spans="1:28" ht="25.35" customHeight="1">
      <c r="A38" s="35">
        <v>22</v>
      </c>
      <c r="B38" s="42" t="s">
        <v>36</v>
      </c>
      <c r="C38" s="28" t="s">
        <v>193</v>
      </c>
      <c r="D38" s="41">
        <v>78</v>
      </c>
      <c r="E38" s="39" t="s">
        <v>36</v>
      </c>
      <c r="F38" s="39" t="s">
        <v>36</v>
      </c>
      <c r="G38" s="41">
        <v>14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7321</v>
      </c>
      <c r="M38" s="41">
        <v>1595</v>
      </c>
      <c r="N38" s="37">
        <v>44533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55"/>
      <c r="Y38" s="56"/>
      <c r="Z38" s="32"/>
    </row>
    <row r="39" spans="1:28" ht="25.35" customHeight="1">
      <c r="A39" s="35">
        <v>23</v>
      </c>
      <c r="B39" s="42" t="s">
        <v>36</v>
      </c>
      <c r="C39" s="28" t="s">
        <v>194</v>
      </c>
      <c r="D39" s="41">
        <v>42.5</v>
      </c>
      <c r="E39" s="39" t="s">
        <v>36</v>
      </c>
      <c r="F39" s="39" t="s">
        <v>36</v>
      </c>
      <c r="G39" s="41">
        <v>11</v>
      </c>
      <c r="H39" s="39">
        <v>2</v>
      </c>
      <c r="I39" s="39">
        <f>G39/H39</f>
        <v>5.5</v>
      </c>
      <c r="J39" s="39">
        <v>1</v>
      </c>
      <c r="K39" s="39">
        <v>3</v>
      </c>
      <c r="L39" s="41">
        <v>4403.8999999999996</v>
      </c>
      <c r="M39" s="41">
        <v>909</v>
      </c>
      <c r="N39" s="37">
        <v>44526</v>
      </c>
      <c r="O39" s="36" t="s">
        <v>57</v>
      </c>
      <c r="P39" s="33"/>
      <c r="Q39" s="54"/>
      <c r="R39" s="54"/>
      <c r="S39" s="54"/>
      <c r="T39" s="54"/>
      <c r="U39" s="55"/>
      <c r="V39" s="55"/>
      <c r="W39" s="56"/>
      <c r="X39" s="56"/>
      <c r="Y39" s="32"/>
      <c r="Z39" s="55"/>
    </row>
    <row r="40" spans="1:28" ht="25.35" customHeight="1">
      <c r="A40" s="14"/>
      <c r="B40" s="14"/>
      <c r="C40" s="27" t="s">
        <v>195</v>
      </c>
      <c r="D40" s="34">
        <f>SUM(D35:D39)</f>
        <v>287130.06999999995</v>
      </c>
      <c r="E40" s="34">
        <v>349754.31000000006</v>
      </c>
      <c r="F40" s="65">
        <f t="shared" ref="F40" si="4">(D40-E40)/E40</f>
        <v>-0.17905208945102091</v>
      </c>
      <c r="G40" s="34">
        <f t="shared" ref="G40" si="5">SUM(G35:G39)</f>
        <v>43708</v>
      </c>
      <c r="H40" s="34"/>
      <c r="I40" s="16"/>
      <c r="J40" s="15"/>
      <c r="K40" s="17"/>
      <c r="L40" s="18"/>
      <c r="M40" s="22"/>
      <c r="N40" s="19"/>
      <c r="O40" s="46"/>
    </row>
    <row r="41" spans="1:28" ht="23.1" customHeight="1">
      <c r="R41" s="33"/>
    </row>
    <row r="42" spans="1:28" ht="17.25" customHeight="1">
      <c r="R42" s="33"/>
    </row>
    <row r="54" spans="16:18">
      <c r="R54" s="33"/>
    </row>
    <row r="58" spans="16:18">
      <c r="P58" s="33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sheetPr codeName="Sheet54"/>
  <dimension ref="A1:AB66"/>
  <sheetViews>
    <sheetView topLeftCell="A10" zoomScale="60" zoomScaleNormal="60" workbookViewId="0">
      <selection activeCell="C27" sqref="C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3.6640625" style="1" customWidth="1"/>
    <col min="25" max="25" width="12.5546875" style="1" bestFit="1" customWidth="1"/>
    <col min="26" max="26" width="11" style="1" customWidth="1"/>
    <col min="27" max="27" width="14.88671875" style="1" customWidth="1"/>
    <col min="28" max="16384" width="8.88671875" style="1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 ht="21.6">
      <c r="A6" s="159"/>
      <c r="B6" s="159"/>
      <c r="C6" s="156"/>
      <c r="D6" s="4" t="s">
        <v>186</v>
      </c>
      <c r="E6" s="4" t="s">
        <v>198</v>
      </c>
      <c r="F6" s="156"/>
      <c r="G6" s="4" t="s">
        <v>186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2"/>
      <c r="AA9" s="33"/>
    </row>
    <row r="10" spans="1:28" ht="21.6">
      <c r="A10" s="159"/>
      <c r="B10" s="159"/>
      <c r="C10" s="156"/>
      <c r="D10" s="75" t="s">
        <v>187</v>
      </c>
      <c r="E10" s="75" t="s">
        <v>199</v>
      </c>
      <c r="F10" s="156"/>
      <c r="G10" s="75" t="s">
        <v>187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2"/>
      <c r="AA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2"/>
      <c r="AA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110226.19</v>
      </c>
      <c r="E13" s="39">
        <v>112459.92</v>
      </c>
      <c r="F13" s="45">
        <f>(D13-E13)/E13</f>
        <v>-1.9862454108094653E-2</v>
      </c>
      <c r="G13" s="41">
        <v>14854</v>
      </c>
      <c r="H13" s="39">
        <v>179</v>
      </c>
      <c r="I13" s="39">
        <f t="shared" ref="I13:I22" si="0">G13/H13</f>
        <v>82.983240223463682</v>
      </c>
      <c r="J13" s="39">
        <v>16</v>
      </c>
      <c r="K13" s="39">
        <v>2</v>
      </c>
      <c r="L13" s="41">
        <v>348276.01999999996</v>
      </c>
      <c r="M13" s="41">
        <v>49181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7"/>
      <c r="Z13" s="32"/>
      <c r="AA13" s="56"/>
      <c r="AB13" s="32"/>
    </row>
    <row r="14" spans="1:28" ht="25.35" customHeight="1">
      <c r="A14" s="35">
        <v>2</v>
      </c>
      <c r="B14" s="35" t="s">
        <v>34</v>
      </c>
      <c r="C14" s="28" t="s">
        <v>77</v>
      </c>
      <c r="D14" s="41">
        <v>53503.08</v>
      </c>
      <c r="E14" s="39" t="s">
        <v>36</v>
      </c>
      <c r="F14" s="39" t="s">
        <v>36</v>
      </c>
      <c r="G14" s="41">
        <v>10552</v>
      </c>
      <c r="H14" s="39">
        <v>152</v>
      </c>
      <c r="I14" s="39">
        <f t="shared" si="0"/>
        <v>69.421052631578945</v>
      </c>
      <c r="J14" s="39">
        <v>18</v>
      </c>
      <c r="K14" s="39">
        <v>1</v>
      </c>
      <c r="L14" s="41">
        <v>65412</v>
      </c>
      <c r="M14" s="41">
        <v>12933</v>
      </c>
      <c r="N14" s="37">
        <v>44568</v>
      </c>
      <c r="O14" s="36" t="s">
        <v>37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109</v>
      </c>
      <c r="D15" s="41">
        <v>53472.47</v>
      </c>
      <c r="E15" s="39">
        <v>54971.82</v>
      </c>
      <c r="F15" s="45">
        <f>(D15-E15)/E15</f>
        <v>-2.727488374952837E-2</v>
      </c>
      <c r="G15" s="41">
        <v>7618</v>
      </c>
      <c r="H15" s="39">
        <v>94</v>
      </c>
      <c r="I15" s="39">
        <f t="shared" si="0"/>
        <v>81.042553191489361</v>
      </c>
      <c r="J15" s="39">
        <v>13</v>
      </c>
      <c r="K15" s="39">
        <v>4</v>
      </c>
      <c r="L15" s="41">
        <v>657240.47</v>
      </c>
      <c r="M15" s="41">
        <v>94887</v>
      </c>
      <c r="N15" s="37">
        <v>44547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32"/>
      <c r="AA15" s="56"/>
      <c r="AB15" s="32"/>
    </row>
    <row r="16" spans="1:28" ht="25.35" customHeight="1">
      <c r="A16" s="35">
        <v>4</v>
      </c>
      <c r="B16" s="35">
        <v>3</v>
      </c>
      <c r="C16" s="28" t="s">
        <v>111</v>
      </c>
      <c r="D16" s="41">
        <v>36557.620000000003</v>
      </c>
      <c r="E16" s="39">
        <v>43410.11</v>
      </c>
      <c r="F16" s="45">
        <f>(D16-E16)/E16</f>
        <v>-0.15785470251054415</v>
      </c>
      <c r="G16" s="41">
        <v>7024</v>
      </c>
      <c r="H16" s="39">
        <v>98</v>
      </c>
      <c r="I16" s="39">
        <f t="shared" si="0"/>
        <v>71.673469387755105</v>
      </c>
      <c r="J16" s="39">
        <v>15</v>
      </c>
      <c r="K16" s="39">
        <v>3</v>
      </c>
      <c r="L16" s="41">
        <v>233991</v>
      </c>
      <c r="M16" s="41">
        <v>48311</v>
      </c>
      <c r="N16" s="37">
        <v>44554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32"/>
      <c r="AA16" s="56"/>
      <c r="AB16" s="32"/>
    </row>
    <row r="17" spans="1:28" ht="25.35" customHeight="1">
      <c r="A17" s="35">
        <v>5</v>
      </c>
      <c r="B17" s="35">
        <v>7</v>
      </c>
      <c r="C17" s="28" t="s">
        <v>112</v>
      </c>
      <c r="D17" s="41">
        <v>21274.53</v>
      </c>
      <c r="E17" s="39">
        <v>13811.75</v>
      </c>
      <c r="F17" s="45">
        <f>(D17-E17)/E17</f>
        <v>0.54032110340832973</v>
      </c>
      <c r="G17" s="41">
        <v>3065</v>
      </c>
      <c r="H17" s="39">
        <v>43</v>
      </c>
      <c r="I17" s="39">
        <f t="shared" si="0"/>
        <v>71.279069767441854</v>
      </c>
      <c r="J17" s="39">
        <v>9</v>
      </c>
      <c r="K17" s="39">
        <v>7</v>
      </c>
      <c r="L17" s="41">
        <v>581423</v>
      </c>
      <c r="M17" s="41">
        <v>83492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159</v>
      </c>
      <c r="D18" s="41">
        <v>14992.09</v>
      </c>
      <c r="E18" s="39" t="s">
        <v>36</v>
      </c>
      <c r="F18" s="39" t="s">
        <v>36</v>
      </c>
      <c r="G18" s="41">
        <v>2100</v>
      </c>
      <c r="H18" s="39">
        <v>44</v>
      </c>
      <c r="I18" s="39">
        <f t="shared" si="0"/>
        <v>47.727272727272727</v>
      </c>
      <c r="J18" s="39">
        <v>9</v>
      </c>
      <c r="K18" s="39">
        <v>1</v>
      </c>
      <c r="L18" s="41">
        <v>14992</v>
      </c>
      <c r="M18" s="41">
        <v>2100</v>
      </c>
      <c r="N18" s="37">
        <v>44568</v>
      </c>
      <c r="O18" s="36" t="s">
        <v>50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32"/>
      <c r="AA18" s="56"/>
      <c r="AB18" s="32"/>
    </row>
    <row r="19" spans="1:28" ht="25.35" customHeight="1">
      <c r="A19" s="35">
        <v>7</v>
      </c>
      <c r="B19" s="35">
        <v>4</v>
      </c>
      <c r="C19" s="28" t="s">
        <v>180</v>
      </c>
      <c r="D19" s="41">
        <v>13634.57</v>
      </c>
      <c r="E19" s="39">
        <v>19700.32</v>
      </c>
      <c r="F19" s="45">
        <f>(D19-E19)/E19</f>
        <v>-0.30790108993153409</v>
      </c>
      <c r="G19" s="41">
        <v>2686</v>
      </c>
      <c r="H19" s="39">
        <v>80</v>
      </c>
      <c r="I19" s="39">
        <f t="shared" si="0"/>
        <v>33.575000000000003</v>
      </c>
      <c r="J19" s="39">
        <v>20</v>
      </c>
      <c r="K19" s="39">
        <v>2</v>
      </c>
      <c r="L19" s="41">
        <v>49676.34</v>
      </c>
      <c r="M19" s="41">
        <v>10251</v>
      </c>
      <c r="N19" s="37">
        <v>44561</v>
      </c>
      <c r="O19" s="36" t="s">
        <v>91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32"/>
      <c r="AA19" s="56"/>
      <c r="AB19" s="32"/>
    </row>
    <row r="20" spans="1:28" ht="25.35" customHeight="1">
      <c r="A20" s="35">
        <v>8</v>
      </c>
      <c r="B20" s="35">
        <v>6</v>
      </c>
      <c r="C20" s="28" t="s">
        <v>152</v>
      </c>
      <c r="D20" s="41">
        <v>13328.76</v>
      </c>
      <c r="E20" s="39">
        <v>17602.84</v>
      </c>
      <c r="F20" s="45">
        <f>(D20-E20)/E20</f>
        <v>-0.24280627444207867</v>
      </c>
      <c r="G20" s="41">
        <v>1906</v>
      </c>
      <c r="H20" s="39">
        <v>52</v>
      </c>
      <c r="I20" s="39">
        <f t="shared" si="0"/>
        <v>36.653846153846153</v>
      </c>
      <c r="J20" s="39">
        <v>13</v>
      </c>
      <c r="K20" s="39">
        <v>2</v>
      </c>
      <c r="L20" s="41">
        <v>43786</v>
      </c>
      <c r="M20" s="41">
        <v>6628</v>
      </c>
      <c r="N20" s="37">
        <v>44561</v>
      </c>
      <c r="O20" s="36" t="s">
        <v>41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32"/>
      <c r="AA20" s="56"/>
      <c r="AB20" s="32"/>
    </row>
    <row r="21" spans="1:28" ht="25.35" customHeight="1">
      <c r="A21" s="35">
        <v>9</v>
      </c>
      <c r="B21" s="35">
        <v>5</v>
      </c>
      <c r="C21" s="28" t="s">
        <v>167</v>
      </c>
      <c r="D21" s="41">
        <v>12658.19</v>
      </c>
      <c r="E21" s="39">
        <v>18813.400000000001</v>
      </c>
      <c r="F21" s="45">
        <f>(D21-E21)/E21</f>
        <v>-0.32717159046211747</v>
      </c>
      <c r="G21" s="41">
        <v>1802</v>
      </c>
      <c r="H21" s="39">
        <v>44</v>
      </c>
      <c r="I21" s="39">
        <f t="shared" si="0"/>
        <v>40.954545454545453</v>
      </c>
      <c r="J21" s="39">
        <v>11</v>
      </c>
      <c r="K21" s="39">
        <v>3</v>
      </c>
      <c r="L21" s="41">
        <v>175008.52</v>
      </c>
      <c r="M21" s="41">
        <v>25796</v>
      </c>
      <c r="N21" s="37">
        <v>44554</v>
      </c>
      <c r="O21" s="36" t="s">
        <v>48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189</v>
      </c>
      <c r="D22" s="41">
        <v>6063.45</v>
      </c>
      <c r="E22" s="39" t="s">
        <v>36</v>
      </c>
      <c r="F22" s="39" t="s">
        <v>36</v>
      </c>
      <c r="G22" s="41">
        <v>995</v>
      </c>
      <c r="H22" s="39">
        <v>45</v>
      </c>
      <c r="I22" s="39">
        <f t="shared" si="0"/>
        <v>22.111111111111111</v>
      </c>
      <c r="J22" s="39">
        <v>5</v>
      </c>
      <c r="K22" s="39">
        <v>1</v>
      </c>
      <c r="L22" s="41">
        <v>6063.45</v>
      </c>
      <c r="M22" s="41">
        <v>995</v>
      </c>
      <c r="N22" s="37">
        <v>44568</v>
      </c>
      <c r="O22" s="36" t="s">
        <v>190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335710.95000000007</v>
      </c>
      <c r="E23" s="34">
        <v>304579.40999999997</v>
      </c>
      <c r="F23" s="65">
        <f t="shared" ref="F23" si="1">(D23-E23)/E23</f>
        <v>0.10221157103167315</v>
      </c>
      <c r="G23" s="34">
        <f t="shared" ref="G23" si="2">SUM(G13:G22)</f>
        <v>52602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9</v>
      </c>
      <c r="C25" s="28" t="s">
        <v>54</v>
      </c>
      <c r="D25" s="41">
        <v>3652.67</v>
      </c>
      <c r="E25" s="39">
        <v>7684.09</v>
      </c>
      <c r="F25" s="45">
        <f>(D25-E25)/E25</f>
        <v>-0.52464507833718765</v>
      </c>
      <c r="G25" s="41">
        <v>742</v>
      </c>
      <c r="H25" s="39">
        <v>16</v>
      </c>
      <c r="I25" s="39">
        <f>G25/H25</f>
        <v>46.375</v>
      </c>
      <c r="J25" s="39">
        <v>5</v>
      </c>
      <c r="K25" s="39">
        <v>7</v>
      </c>
      <c r="L25" s="41">
        <v>178706</v>
      </c>
      <c r="M25" s="41">
        <v>35761</v>
      </c>
      <c r="N25" s="37">
        <v>44526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32"/>
      <c r="AA25" s="56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2022</v>
      </c>
      <c r="E26" s="39">
        <v>751.9</v>
      </c>
      <c r="F26" s="45">
        <f>(D26-E26)/E26</f>
        <v>1.6891873919404174</v>
      </c>
      <c r="G26" s="41">
        <v>380</v>
      </c>
      <c r="H26" s="39">
        <v>6</v>
      </c>
      <c r="I26" s="39">
        <f>G26/H26</f>
        <v>63.333333333333336</v>
      </c>
      <c r="J26" s="39">
        <v>3</v>
      </c>
      <c r="K26" s="39">
        <v>17</v>
      </c>
      <c r="L26" s="41">
        <v>147472</v>
      </c>
      <c r="M26" s="41">
        <v>26041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32"/>
      <c r="AA26" s="56"/>
      <c r="AB26" s="32"/>
    </row>
    <row r="27" spans="1:28" ht="25.35" customHeight="1">
      <c r="A27" s="35">
        <v>13</v>
      </c>
      <c r="B27" s="35" t="s">
        <v>34</v>
      </c>
      <c r="C27" s="28" t="s">
        <v>158</v>
      </c>
      <c r="D27" s="41">
        <v>1940</v>
      </c>
      <c r="E27" s="39" t="s">
        <v>36</v>
      </c>
      <c r="F27" s="39" t="s">
        <v>36</v>
      </c>
      <c r="G27" s="41">
        <v>376</v>
      </c>
      <c r="H27" s="39">
        <v>9</v>
      </c>
      <c r="I27" s="39">
        <f>G27/H27</f>
        <v>41.777777777777779</v>
      </c>
      <c r="J27" s="39">
        <v>5</v>
      </c>
      <c r="K27" s="39">
        <v>1</v>
      </c>
      <c r="L27" s="41">
        <v>1940</v>
      </c>
      <c r="M27" s="41">
        <v>376</v>
      </c>
      <c r="N27" s="37">
        <v>44568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32"/>
      <c r="AA27" s="56"/>
      <c r="AB27" s="32"/>
    </row>
    <row r="28" spans="1:28" ht="25.35" customHeight="1">
      <c r="A28" s="35">
        <v>14</v>
      </c>
      <c r="B28" s="35">
        <v>8</v>
      </c>
      <c r="C28" s="28" t="s">
        <v>191</v>
      </c>
      <c r="D28" s="41">
        <v>1852</v>
      </c>
      <c r="E28" s="39">
        <v>10639</v>
      </c>
      <c r="F28" s="45">
        <f>(D28-E28)/E28</f>
        <v>-0.82592348904972268</v>
      </c>
      <c r="G28" s="41">
        <v>270</v>
      </c>
      <c r="H28" s="39" t="s">
        <v>36</v>
      </c>
      <c r="I28" s="39" t="s">
        <v>36</v>
      </c>
      <c r="J28" s="39">
        <v>2</v>
      </c>
      <c r="K28" s="39">
        <v>4</v>
      </c>
      <c r="L28" s="41">
        <v>66333</v>
      </c>
      <c r="M28" s="41">
        <v>10390</v>
      </c>
      <c r="N28" s="37">
        <v>44547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32"/>
      <c r="AA28" s="56"/>
      <c r="AB28" s="32"/>
    </row>
    <row r="29" spans="1:28" ht="25.35" customHeight="1">
      <c r="A29" s="35">
        <v>15</v>
      </c>
      <c r="B29" s="66">
        <v>15</v>
      </c>
      <c r="C29" s="28" t="s">
        <v>121</v>
      </c>
      <c r="D29" s="41">
        <v>734</v>
      </c>
      <c r="E29" s="39">
        <v>441</v>
      </c>
      <c r="F29" s="45">
        <f>(D29-E29)/E29</f>
        <v>0.66439909297052158</v>
      </c>
      <c r="G29" s="41">
        <v>149</v>
      </c>
      <c r="H29" s="39">
        <v>3</v>
      </c>
      <c r="I29" s="39">
        <f>G29/H29</f>
        <v>49.666666666666664</v>
      </c>
      <c r="J29" s="39">
        <v>2</v>
      </c>
      <c r="K29" s="39" t="s">
        <v>36</v>
      </c>
      <c r="L29" s="41">
        <v>45414</v>
      </c>
      <c r="M29" s="41">
        <v>7652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11</v>
      </c>
      <c r="C30" s="28" t="s">
        <v>134</v>
      </c>
      <c r="D30" s="41">
        <v>719</v>
      </c>
      <c r="E30" s="39">
        <v>3282</v>
      </c>
      <c r="F30" s="45">
        <f>(D30-E30)/E30</f>
        <v>-0.78092626447288238</v>
      </c>
      <c r="G30" s="41">
        <v>144</v>
      </c>
      <c r="H30" s="39">
        <v>3</v>
      </c>
      <c r="I30" s="39">
        <f>G30/H30</f>
        <v>48</v>
      </c>
      <c r="J30" s="39">
        <v>2</v>
      </c>
      <c r="K30" s="39">
        <v>2</v>
      </c>
      <c r="L30" s="41">
        <v>5573</v>
      </c>
      <c r="M30" s="41">
        <v>1065</v>
      </c>
      <c r="N30" s="37">
        <v>44561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32"/>
      <c r="AA30" s="56"/>
      <c r="AB30" s="32"/>
    </row>
    <row r="31" spans="1:28" ht="25.35" customHeight="1">
      <c r="A31" s="35">
        <v>17</v>
      </c>
      <c r="B31" s="35" t="s">
        <v>34</v>
      </c>
      <c r="C31" s="28" t="s">
        <v>155</v>
      </c>
      <c r="D31" s="41">
        <v>560.20000000000005</v>
      </c>
      <c r="E31" s="39" t="s">
        <v>36</v>
      </c>
      <c r="F31" s="39" t="s">
        <v>36</v>
      </c>
      <c r="G31" s="41">
        <v>95</v>
      </c>
      <c r="H31" s="39">
        <v>6</v>
      </c>
      <c r="I31" s="39">
        <f>G31/H31</f>
        <v>15.833333333333334</v>
      </c>
      <c r="J31" s="39">
        <v>3</v>
      </c>
      <c r="K31" s="39">
        <v>1</v>
      </c>
      <c r="L31" s="41">
        <v>560.20000000000005</v>
      </c>
      <c r="M31" s="41">
        <v>95</v>
      </c>
      <c r="N31" s="37">
        <v>44568</v>
      </c>
      <c r="O31" s="36" t="s">
        <v>91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32"/>
      <c r="AA31" s="56"/>
      <c r="AB31" s="32"/>
    </row>
    <row r="32" spans="1:28" ht="25.35" customHeight="1">
      <c r="A32" s="35">
        <v>18</v>
      </c>
      <c r="B32" s="35" t="s">
        <v>34</v>
      </c>
      <c r="C32" s="28" t="s">
        <v>192</v>
      </c>
      <c r="D32" s="41">
        <v>524.6</v>
      </c>
      <c r="E32" s="39" t="s">
        <v>36</v>
      </c>
      <c r="F32" s="39" t="s">
        <v>36</v>
      </c>
      <c r="G32" s="41">
        <v>106</v>
      </c>
      <c r="H32" s="39" t="s">
        <v>36</v>
      </c>
      <c r="I32" s="39" t="s">
        <v>36</v>
      </c>
      <c r="J32" s="39">
        <v>6</v>
      </c>
      <c r="K32" s="39">
        <v>1</v>
      </c>
      <c r="L32" s="41">
        <v>524.6</v>
      </c>
      <c r="M32" s="41">
        <v>106</v>
      </c>
      <c r="N32" s="37">
        <v>44568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56"/>
      <c r="Y32" s="55"/>
      <c r="Z32" s="32"/>
    </row>
    <row r="33" spans="1:28" ht="24.75" customHeight="1">
      <c r="A33" s="35">
        <v>19</v>
      </c>
      <c r="B33" s="39" t="s">
        <v>36</v>
      </c>
      <c r="C33" s="28" t="s">
        <v>200</v>
      </c>
      <c r="D33" s="41">
        <v>426</v>
      </c>
      <c r="E33" s="39" t="s">
        <v>36</v>
      </c>
      <c r="F33" s="39" t="s">
        <v>36</v>
      </c>
      <c r="G33" s="41">
        <v>72</v>
      </c>
      <c r="H33" s="39">
        <v>6</v>
      </c>
      <c r="I33" s="39">
        <f>G33/H33</f>
        <v>12</v>
      </c>
      <c r="J33" s="39">
        <v>3</v>
      </c>
      <c r="K33" s="39">
        <v>3</v>
      </c>
      <c r="L33" s="41">
        <v>3285.5</v>
      </c>
      <c r="M33" s="41">
        <v>733</v>
      </c>
      <c r="N33" s="37">
        <v>44554</v>
      </c>
      <c r="O33" s="36" t="s">
        <v>91</v>
      </c>
      <c r="P33" s="33"/>
      <c r="Q33" s="54"/>
      <c r="R33" s="54"/>
      <c r="S33" s="54"/>
      <c r="T33" s="54"/>
      <c r="U33" s="55"/>
      <c r="V33" s="55"/>
      <c r="W33" s="56"/>
      <c r="X33" s="55"/>
      <c r="Y33" s="56"/>
      <c r="Z33" s="32"/>
    </row>
    <row r="34" spans="1:28" ht="25.35" customHeight="1">
      <c r="A34" s="35">
        <v>20</v>
      </c>
      <c r="B34" s="64">
        <v>18</v>
      </c>
      <c r="C34" s="28" t="s">
        <v>133</v>
      </c>
      <c r="D34" s="41">
        <v>423</v>
      </c>
      <c r="E34" s="39">
        <v>296</v>
      </c>
      <c r="F34" s="45">
        <f>(D34-E34)/E34</f>
        <v>0.42905405405405406</v>
      </c>
      <c r="G34" s="41">
        <v>92</v>
      </c>
      <c r="H34" s="39">
        <v>2</v>
      </c>
      <c r="I34" s="39">
        <f>G34/H34</f>
        <v>46</v>
      </c>
      <c r="J34" s="39">
        <v>2</v>
      </c>
      <c r="K34" s="39">
        <v>6</v>
      </c>
      <c r="L34" s="41">
        <v>8514</v>
      </c>
      <c r="M34" s="41">
        <v>1761</v>
      </c>
      <c r="N34" s="37">
        <v>44533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348564.42000000004</v>
      </c>
      <c r="E35" s="34">
        <v>311398</v>
      </c>
      <c r="F35" s="65">
        <f>(D35-E35)/E35</f>
        <v>0.11935343194240182</v>
      </c>
      <c r="G35" s="34">
        <f t="shared" ref="G35" si="3">SUM(G23:G34)</f>
        <v>55028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20</v>
      </c>
      <c r="C37" s="28" t="s">
        <v>100</v>
      </c>
      <c r="D37" s="41">
        <v>304.99</v>
      </c>
      <c r="E37" s="39">
        <v>144.5</v>
      </c>
      <c r="F37" s="45">
        <f>(D37-E37)/E37</f>
        <v>1.1106574394463669</v>
      </c>
      <c r="G37" s="41">
        <v>54</v>
      </c>
      <c r="H37" s="39">
        <v>3</v>
      </c>
      <c r="I37" s="39">
        <f>G37/H37</f>
        <v>18</v>
      </c>
      <c r="J37" s="39">
        <v>3</v>
      </c>
      <c r="K37" s="39" t="s">
        <v>36</v>
      </c>
      <c r="L37" s="41">
        <v>10002.31</v>
      </c>
      <c r="M37" s="41">
        <v>1796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22</v>
      </c>
      <c r="B38" s="35">
        <v>13</v>
      </c>
      <c r="C38" s="28" t="s">
        <v>182</v>
      </c>
      <c r="D38" s="41">
        <v>302.39999999999998</v>
      </c>
      <c r="E38" s="39">
        <v>531.20000000000005</v>
      </c>
      <c r="F38" s="45">
        <f>(D38-E38)/E38</f>
        <v>-0.43072289156626514</v>
      </c>
      <c r="G38" s="41">
        <v>91</v>
      </c>
      <c r="H38" s="39">
        <v>6</v>
      </c>
      <c r="I38" s="39">
        <f>G38/H38</f>
        <v>15.166666666666666</v>
      </c>
      <c r="J38" s="39">
        <v>3</v>
      </c>
      <c r="K38" s="39">
        <v>5</v>
      </c>
      <c r="L38" s="41">
        <v>41716.46</v>
      </c>
      <c r="M38" s="41">
        <v>8831</v>
      </c>
      <c r="N38" s="37">
        <v>44540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Z38" s="32"/>
      <c r="AA38" s="56"/>
    </row>
    <row r="39" spans="1:28" ht="25.35" customHeight="1">
      <c r="A39" s="35">
        <v>23</v>
      </c>
      <c r="B39" s="59">
        <v>16</v>
      </c>
      <c r="C39" s="28" t="s">
        <v>183</v>
      </c>
      <c r="D39" s="41">
        <v>196</v>
      </c>
      <c r="E39" s="39">
        <v>359</v>
      </c>
      <c r="F39" s="45">
        <f>(D39-E39)/E39</f>
        <v>-0.45403899721448465</v>
      </c>
      <c r="G39" s="41">
        <v>34</v>
      </c>
      <c r="H39" s="39">
        <v>5</v>
      </c>
      <c r="I39" s="39">
        <f>G39/H39</f>
        <v>6.8</v>
      </c>
      <c r="J39" s="39">
        <v>2</v>
      </c>
      <c r="K39" s="39">
        <v>3</v>
      </c>
      <c r="L39" s="41">
        <v>2102.39</v>
      </c>
      <c r="M39" s="41">
        <v>414</v>
      </c>
      <c r="N39" s="37">
        <v>44554</v>
      </c>
      <c r="O39" s="36" t="s">
        <v>59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42" t="s">
        <v>36</v>
      </c>
      <c r="C40" s="28" t="s">
        <v>201</v>
      </c>
      <c r="D40" s="41">
        <v>180</v>
      </c>
      <c r="E40" s="39" t="s">
        <v>36</v>
      </c>
      <c r="F40" s="39" t="s">
        <v>36</v>
      </c>
      <c r="G40" s="41">
        <v>28</v>
      </c>
      <c r="H40" s="39">
        <v>5</v>
      </c>
      <c r="I40" s="39">
        <f>G40/H40</f>
        <v>5.6</v>
      </c>
      <c r="J40" s="39">
        <v>2</v>
      </c>
      <c r="K40" s="39" t="s">
        <v>36</v>
      </c>
      <c r="L40" s="41">
        <v>3126.75</v>
      </c>
      <c r="M40" s="41">
        <v>542</v>
      </c>
      <c r="N40" s="37">
        <v>44498</v>
      </c>
      <c r="O40" s="36" t="s">
        <v>91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32"/>
      <c r="AA40" s="56"/>
      <c r="AB40" s="32"/>
    </row>
    <row r="41" spans="1:28" ht="25.35" customHeight="1">
      <c r="A41" s="35">
        <v>25</v>
      </c>
      <c r="B41" s="39" t="s">
        <v>36</v>
      </c>
      <c r="C41" s="28" t="s">
        <v>181</v>
      </c>
      <c r="D41" s="41">
        <v>100.5</v>
      </c>
      <c r="E41" s="39" t="s">
        <v>36</v>
      </c>
      <c r="F41" s="39" t="s">
        <v>36</v>
      </c>
      <c r="G41" s="41">
        <v>27</v>
      </c>
      <c r="H41" s="39">
        <v>1</v>
      </c>
      <c r="I41" s="39">
        <f>G41/H41</f>
        <v>27</v>
      </c>
      <c r="J41" s="39">
        <v>1</v>
      </c>
      <c r="K41" s="39" t="s">
        <v>36</v>
      </c>
      <c r="L41" s="41">
        <v>7993</v>
      </c>
      <c r="M41" s="41">
        <v>1381</v>
      </c>
      <c r="N41" s="37">
        <v>44540</v>
      </c>
      <c r="O41" s="36" t="s">
        <v>41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26</v>
      </c>
      <c r="B42" s="66">
        <v>21</v>
      </c>
      <c r="C42" s="28" t="s">
        <v>202</v>
      </c>
      <c r="D42" s="70">
        <v>75</v>
      </c>
      <c r="E42" s="39">
        <v>103.5</v>
      </c>
      <c r="F42" s="45">
        <f>(D42-E42)/E42</f>
        <v>-0.27536231884057971</v>
      </c>
      <c r="G42" s="41">
        <v>12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2665.41</v>
      </c>
      <c r="M42" s="41">
        <v>503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4"/>
      <c r="V42" s="55"/>
      <c r="W42" s="56"/>
      <c r="X42" s="55"/>
      <c r="Y42" s="7"/>
      <c r="Z42" s="32"/>
      <c r="AA42" s="56"/>
      <c r="AB42" s="32"/>
    </row>
    <row r="43" spans="1:28" ht="25.35" customHeight="1">
      <c r="A43" s="35">
        <v>27</v>
      </c>
      <c r="B43" s="35">
        <v>26</v>
      </c>
      <c r="C43" s="28" t="s">
        <v>203</v>
      </c>
      <c r="D43" s="41">
        <v>31</v>
      </c>
      <c r="E43" s="39">
        <v>78</v>
      </c>
      <c r="F43" s="45">
        <f>(D43-E43)/E43</f>
        <v>-0.60256410256410253</v>
      </c>
      <c r="G43" s="41">
        <v>7</v>
      </c>
      <c r="H43" s="39" t="s">
        <v>36</v>
      </c>
      <c r="I43" s="39" t="s">
        <v>36</v>
      </c>
      <c r="J43" s="39">
        <v>2</v>
      </c>
      <c r="K43" s="39">
        <v>4</v>
      </c>
      <c r="L43" s="41">
        <v>1165</v>
      </c>
      <c r="M43" s="41">
        <v>232</v>
      </c>
      <c r="N43" s="37">
        <v>44547</v>
      </c>
      <c r="O43" s="36" t="s">
        <v>204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32"/>
      <c r="AA43" s="56"/>
      <c r="AB43" s="32"/>
    </row>
    <row r="44" spans="1:28" ht="25.35" customHeight="1">
      <c r="A44" s="14"/>
      <c r="B44" s="14"/>
      <c r="C44" s="27" t="s">
        <v>205</v>
      </c>
      <c r="D44" s="34">
        <f>SUM(D35:D43)</f>
        <v>349754.31000000006</v>
      </c>
      <c r="E44" s="34">
        <v>312053.40000000002</v>
      </c>
      <c r="F44" s="65">
        <f>(D44-E44)/E44</f>
        <v>0.12081557195018554</v>
      </c>
      <c r="G44" s="34">
        <f>SUM(G35:G43)</f>
        <v>55281</v>
      </c>
      <c r="H44" s="34"/>
      <c r="I44" s="16"/>
      <c r="J44" s="15"/>
      <c r="K44" s="17"/>
      <c r="L44" s="18"/>
      <c r="M44" s="22"/>
      <c r="N44" s="19"/>
      <c r="O44" s="46"/>
    </row>
    <row r="45" spans="1:28" ht="23.1" customHeight="1">
      <c r="R45" s="33"/>
    </row>
    <row r="46" spans="1:28" ht="17.25" customHeight="1">
      <c r="R46" s="33"/>
    </row>
    <row r="58" spans="16:18">
      <c r="R58" s="33"/>
    </row>
    <row r="62" spans="16:18">
      <c r="P62" s="33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sheetPr codeName="Sheet55"/>
  <dimension ref="A1:AB68"/>
  <sheetViews>
    <sheetView topLeftCell="A13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bestFit="1" customWidth="1"/>
    <col min="24" max="24" width="13.6640625" style="1" customWidth="1"/>
    <col min="25" max="25" width="11" style="1" customWidth="1"/>
    <col min="26" max="26" width="12.5546875" style="1" bestFit="1" customWidth="1"/>
    <col min="27" max="27" width="14.88671875" style="1" customWidth="1"/>
    <col min="28" max="16384" width="8.88671875" style="1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 ht="21.6">
      <c r="A6" s="159"/>
      <c r="B6" s="159"/>
      <c r="C6" s="156"/>
      <c r="D6" s="4" t="s">
        <v>198</v>
      </c>
      <c r="E6" s="4" t="s">
        <v>208</v>
      </c>
      <c r="F6" s="156"/>
      <c r="G6" s="4" t="s">
        <v>198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AA9" s="33"/>
    </row>
    <row r="10" spans="1:28" ht="21.6">
      <c r="A10" s="159"/>
      <c r="B10" s="159"/>
      <c r="C10" s="156"/>
      <c r="D10" s="75" t="s">
        <v>199</v>
      </c>
      <c r="E10" s="75" t="s">
        <v>209</v>
      </c>
      <c r="F10" s="156"/>
      <c r="G10" s="75" t="s">
        <v>199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AA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AA11" s="33"/>
    </row>
    <row r="12" spans="1:28" ht="15.6" customHeight="1" thickBot="1">
      <c r="A12" s="161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5"/>
      <c r="X12" s="56"/>
      <c r="Y12" s="32"/>
      <c r="AA12" s="56"/>
    </row>
    <row r="13" spans="1:28" ht="25.35" customHeight="1">
      <c r="A13" s="35">
        <v>1</v>
      </c>
      <c r="B13" s="35" t="s">
        <v>34</v>
      </c>
      <c r="C13" s="28" t="s">
        <v>61</v>
      </c>
      <c r="D13" s="41">
        <v>112459.92</v>
      </c>
      <c r="E13" s="39" t="s">
        <v>36</v>
      </c>
      <c r="F13" s="39" t="s">
        <v>36</v>
      </c>
      <c r="G13" s="41">
        <v>15827</v>
      </c>
      <c r="H13" s="39">
        <v>131</v>
      </c>
      <c r="I13" s="39">
        <f t="shared" ref="I13:I19" si="0">G13/H13</f>
        <v>120.81679389312977</v>
      </c>
      <c r="J13" s="39">
        <v>19</v>
      </c>
      <c r="K13" s="39">
        <v>1</v>
      </c>
      <c r="L13" s="41">
        <v>148215.51</v>
      </c>
      <c r="M13" s="41">
        <v>21089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32"/>
      <c r="Z13" s="7"/>
      <c r="AA13" s="56"/>
      <c r="AB13" s="32"/>
    </row>
    <row r="14" spans="1:28" ht="25.35" customHeight="1">
      <c r="A14" s="35">
        <v>2</v>
      </c>
      <c r="B14" s="35">
        <v>1</v>
      </c>
      <c r="C14" s="28" t="s">
        <v>109</v>
      </c>
      <c r="D14" s="41">
        <v>54971.82</v>
      </c>
      <c r="E14" s="39">
        <v>46159.3</v>
      </c>
      <c r="F14" s="45">
        <f>(D14-E14)/E14</f>
        <v>0.19091537350003132</v>
      </c>
      <c r="G14" s="41">
        <v>7567</v>
      </c>
      <c r="H14" s="39">
        <v>76</v>
      </c>
      <c r="I14" s="39">
        <f t="shared" si="0"/>
        <v>99.565789473684205</v>
      </c>
      <c r="J14" s="39">
        <v>12</v>
      </c>
      <c r="K14" s="39">
        <v>3</v>
      </c>
      <c r="L14" s="41">
        <v>546976.39</v>
      </c>
      <c r="M14" s="41">
        <v>78459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32"/>
      <c r="Z14" s="7"/>
      <c r="AA14" s="56"/>
      <c r="AB14" s="32"/>
    </row>
    <row r="15" spans="1:28" ht="25.35" customHeight="1">
      <c r="A15" s="35">
        <v>3</v>
      </c>
      <c r="B15" s="35">
        <v>3</v>
      </c>
      <c r="C15" s="28" t="s">
        <v>111</v>
      </c>
      <c r="D15" s="41">
        <v>43410.11</v>
      </c>
      <c r="E15" s="39">
        <v>21131.93</v>
      </c>
      <c r="F15" s="45">
        <f>(D15-E15)/E15</f>
        <v>1.0542425609019148</v>
      </c>
      <c r="G15" s="41">
        <v>8365</v>
      </c>
      <c r="H15" s="39">
        <v>107</v>
      </c>
      <c r="I15" s="39">
        <f t="shared" si="0"/>
        <v>78.177570093457945</v>
      </c>
      <c r="J15" s="39">
        <v>19</v>
      </c>
      <c r="K15" s="39">
        <v>2</v>
      </c>
      <c r="L15" s="41">
        <v>155412</v>
      </c>
      <c r="M15" s="41">
        <v>32105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5"/>
      <c r="X15" s="56"/>
      <c r="Y15" s="32"/>
      <c r="Z15" s="7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180</v>
      </c>
      <c r="D16" s="41">
        <v>19700.32</v>
      </c>
      <c r="E16" s="39" t="s">
        <v>36</v>
      </c>
      <c r="F16" s="39" t="s">
        <v>36</v>
      </c>
      <c r="G16" s="41">
        <v>3850</v>
      </c>
      <c r="H16" s="39">
        <v>80</v>
      </c>
      <c r="I16" s="39">
        <f t="shared" si="0"/>
        <v>48.125</v>
      </c>
      <c r="J16" s="39">
        <v>15</v>
      </c>
      <c r="K16" s="39">
        <v>1</v>
      </c>
      <c r="L16" s="41">
        <v>19700.32</v>
      </c>
      <c r="M16" s="41">
        <v>3850</v>
      </c>
      <c r="N16" s="37">
        <v>44561</v>
      </c>
      <c r="O16" s="36" t="s">
        <v>91</v>
      </c>
      <c r="P16" s="33"/>
      <c r="Q16" s="54"/>
      <c r="R16" s="54"/>
      <c r="S16" s="54"/>
      <c r="T16" s="54"/>
      <c r="U16" s="55"/>
      <c r="V16" s="55"/>
      <c r="W16" s="55"/>
      <c r="X16" s="56"/>
      <c r="Y16" s="32"/>
      <c r="Z16" s="7"/>
      <c r="AA16" s="56"/>
      <c r="AB16" s="32"/>
    </row>
    <row r="17" spans="1:28" ht="25.35" customHeight="1">
      <c r="A17" s="35">
        <v>5</v>
      </c>
      <c r="B17" s="35">
        <v>2</v>
      </c>
      <c r="C17" s="28" t="s">
        <v>167</v>
      </c>
      <c r="D17" s="41">
        <v>18813.400000000001</v>
      </c>
      <c r="E17" s="39">
        <v>27834.17</v>
      </c>
      <c r="F17" s="45">
        <f>(D17-E17)/E17</f>
        <v>-0.32408977885814438</v>
      </c>
      <c r="G17" s="41">
        <v>2773</v>
      </c>
      <c r="H17" s="39">
        <v>58</v>
      </c>
      <c r="I17" s="39">
        <f t="shared" si="0"/>
        <v>47.810344827586206</v>
      </c>
      <c r="J17" s="39">
        <v>13</v>
      </c>
      <c r="K17" s="39">
        <v>2</v>
      </c>
      <c r="L17" s="41">
        <v>148872.69</v>
      </c>
      <c r="M17" s="41">
        <v>21673</v>
      </c>
      <c r="N17" s="37">
        <v>44554</v>
      </c>
      <c r="O17" s="36" t="s">
        <v>48</v>
      </c>
      <c r="P17" s="33"/>
      <c r="Q17" s="54"/>
      <c r="R17" s="54"/>
      <c r="S17" s="54"/>
      <c r="T17" s="54"/>
      <c r="U17" s="55"/>
      <c r="V17" s="55"/>
      <c r="W17" s="55"/>
      <c r="X17" s="56"/>
      <c r="Y17" s="32"/>
      <c r="Z17" s="7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152</v>
      </c>
      <c r="D18" s="41">
        <v>17602.84</v>
      </c>
      <c r="E18" s="39" t="s">
        <v>36</v>
      </c>
      <c r="F18" s="39" t="s">
        <v>36</v>
      </c>
      <c r="G18" s="41">
        <v>2570</v>
      </c>
      <c r="H18" s="39">
        <v>67</v>
      </c>
      <c r="I18" s="39">
        <f t="shared" si="0"/>
        <v>38.35820895522388</v>
      </c>
      <c r="J18" s="39">
        <v>15</v>
      </c>
      <c r="K18" s="39">
        <v>1</v>
      </c>
      <c r="L18" s="41">
        <v>18364</v>
      </c>
      <c r="M18" s="41">
        <v>2694</v>
      </c>
      <c r="N18" s="37">
        <v>44561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32"/>
      <c r="Z18" s="7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13811.75</v>
      </c>
      <c r="E19" s="39">
        <v>10989.65</v>
      </c>
      <c r="F19" s="45">
        <f>(D19-E19)/E19</f>
        <v>0.25679616730287136</v>
      </c>
      <c r="G19" s="41">
        <v>1893</v>
      </c>
      <c r="H19" s="39">
        <v>25</v>
      </c>
      <c r="I19" s="39">
        <f t="shared" si="0"/>
        <v>75.72</v>
      </c>
      <c r="J19" s="39">
        <v>9</v>
      </c>
      <c r="K19" s="39">
        <v>6</v>
      </c>
      <c r="L19" s="41">
        <v>536960</v>
      </c>
      <c r="M19" s="41">
        <v>76640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6"/>
      <c r="Y19" s="32"/>
      <c r="Z19" s="7"/>
      <c r="AA19" s="56"/>
      <c r="AB19" s="32"/>
    </row>
    <row r="20" spans="1:28" ht="25.35" customHeight="1">
      <c r="A20" s="35">
        <v>8</v>
      </c>
      <c r="B20" s="35">
        <v>4</v>
      </c>
      <c r="C20" s="28" t="s">
        <v>191</v>
      </c>
      <c r="D20" s="41">
        <v>10639</v>
      </c>
      <c r="E20" s="39">
        <v>11967</v>
      </c>
      <c r="F20" s="45">
        <f>(D20-E20)/E20</f>
        <v>-0.11097183922453413</v>
      </c>
      <c r="G20" s="41">
        <v>1607</v>
      </c>
      <c r="H20" s="39" t="s">
        <v>36</v>
      </c>
      <c r="I20" s="39" t="s">
        <v>36</v>
      </c>
      <c r="J20" s="39">
        <v>5</v>
      </c>
      <c r="K20" s="39">
        <v>3</v>
      </c>
      <c r="L20" s="41">
        <v>60092</v>
      </c>
      <c r="M20" s="41">
        <v>9360</v>
      </c>
      <c r="N20" s="37">
        <v>44547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56"/>
      <c r="Y20" s="32"/>
      <c r="Z20" s="7"/>
      <c r="AA20" s="56"/>
      <c r="AB20" s="32"/>
    </row>
    <row r="21" spans="1:28" ht="25.35" customHeight="1">
      <c r="A21" s="35">
        <v>9</v>
      </c>
      <c r="B21" s="35">
        <v>6</v>
      </c>
      <c r="C21" s="28" t="s">
        <v>54</v>
      </c>
      <c r="D21" s="41">
        <v>7684.09</v>
      </c>
      <c r="E21" s="39">
        <v>5333.27</v>
      </c>
      <c r="F21" s="45">
        <f>(D21-E21)/E21</f>
        <v>0.44078398430981358</v>
      </c>
      <c r="G21" s="41">
        <v>1444</v>
      </c>
      <c r="H21" s="39">
        <v>23</v>
      </c>
      <c r="I21" s="39">
        <f>G21/H21</f>
        <v>62.782608695652172</v>
      </c>
      <c r="J21" s="39">
        <v>10</v>
      </c>
      <c r="K21" s="39">
        <v>6</v>
      </c>
      <c r="L21" s="41">
        <v>166027</v>
      </c>
      <c r="M21" s="41">
        <v>33046</v>
      </c>
      <c r="N21" s="37">
        <v>44526</v>
      </c>
      <c r="O21" s="36" t="s">
        <v>41</v>
      </c>
      <c r="P21" s="33"/>
      <c r="Q21" s="54"/>
      <c r="R21" s="54"/>
      <c r="S21" s="54"/>
      <c r="T21" s="54"/>
      <c r="U21" s="55"/>
      <c r="V21" s="55"/>
      <c r="W21" s="55"/>
      <c r="X21" s="56"/>
      <c r="Y21" s="32"/>
      <c r="Z21" s="7"/>
      <c r="AA21" s="56"/>
      <c r="AB21" s="32"/>
    </row>
    <row r="22" spans="1:28" ht="25.35" customHeight="1">
      <c r="A22" s="35">
        <v>10</v>
      </c>
      <c r="B22" s="61" t="s">
        <v>149</v>
      </c>
      <c r="C22" s="28" t="s">
        <v>77</v>
      </c>
      <c r="D22" s="41">
        <v>5486.16</v>
      </c>
      <c r="E22" s="39" t="s">
        <v>36</v>
      </c>
      <c r="F22" s="39" t="s">
        <v>36</v>
      </c>
      <c r="G22" s="41">
        <v>1044</v>
      </c>
      <c r="H22" s="39">
        <v>9</v>
      </c>
      <c r="I22" s="39">
        <f>G22/H22</f>
        <v>116</v>
      </c>
      <c r="J22" s="39">
        <v>7</v>
      </c>
      <c r="K22" s="39">
        <v>0</v>
      </c>
      <c r="L22" s="41">
        <v>6086</v>
      </c>
      <c r="M22" s="41">
        <v>1164</v>
      </c>
      <c r="N22" s="37" t="s">
        <v>150</v>
      </c>
      <c r="O22" s="36" t="s">
        <v>37</v>
      </c>
      <c r="P22" s="33"/>
      <c r="Q22" s="54"/>
      <c r="R22" s="54"/>
      <c r="S22" s="54"/>
      <c r="T22" s="54"/>
      <c r="U22" s="55"/>
      <c r="V22" s="55"/>
      <c r="W22" s="55"/>
      <c r="X22" s="56"/>
      <c r="Y22" s="32"/>
      <c r="Z22" s="7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304579.40999999997</v>
      </c>
      <c r="E23" s="34">
        <v>128487.94999999998</v>
      </c>
      <c r="F23" s="65">
        <f t="shared" ref="F23" si="1">(D23-E23)/E23</f>
        <v>1.3704900731936343</v>
      </c>
      <c r="G23" s="34">
        <f t="shared" ref="G23" si="2">SUM(G13:G22)</f>
        <v>46940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2"/>
    </row>
    <row r="25" spans="1:28" ht="25.35" customHeight="1">
      <c r="A25" s="35">
        <v>11</v>
      </c>
      <c r="B25" s="35" t="s">
        <v>34</v>
      </c>
      <c r="C25" s="28" t="s">
        <v>134</v>
      </c>
      <c r="D25" s="41">
        <v>3282</v>
      </c>
      <c r="E25" s="39" t="s">
        <v>36</v>
      </c>
      <c r="F25" s="39" t="s">
        <v>36</v>
      </c>
      <c r="G25" s="41">
        <v>635</v>
      </c>
      <c r="H25" s="39">
        <v>12</v>
      </c>
      <c r="I25" s="39">
        <f t="shared" ref="I25:I34" si="3">G25/H25</f>
        <v>52.916666666666664</v>
      </c>
      <c r="J25" s="39">
        <v>5</v>
      </c>
      <c r="K25" s="39">
        <v>1</v>
      </c>
      <c r="L25" s="41">
        <v>3282</v>
      </c>
      <c r="M25" s="41">
        <v>635</v>
      </c>
      <c r="N25" s="37">
        <v>44561</v>
      </c>
      <c r="O25" s="36" t="s">
        <v>119</v>
      </c>
      <c r="P25" s="33"/>
      <c r="Q25" s="54"/>
      <c r="R25" s="54"/>
      <c r="S25" s="54"/>
      <c r="T25" s="54"/>
      <c r="U25" s="55"/>
      <c r="V25" s="55"/>
      <c r="W25" s="55"/>
      <c r="X25" s="56"/>
      <c r="Y25" s="32"/>
      <c r="Z25" s="7"/>
      <c r="AA25" s="56"/>
      <c r="AB25" s="32"/>
    </row>
    <row r="26" spans="1:28" ht="25.35" customHeight="1">
      <c r="A26" s="35">
        <v>12</v>
      </c>
      <c r="B26" s="64">
        <v>11</v>
      </c>
      <c r="C26" s="28" t="s">
        <v>173</v>
      </c>
      <c r="D26" s="41">
        <v>751.9</v>
      </c>
      <c r="E26" s="39">
        <v>369.5</v>
      </c>
      <c r="F26" s="71">
        <f>(D26-E26)/E26</f>
        <v>1.0349120433017591</v>
      </c>
      <c r="G26" s="41">
        <v>142</v>
      </c>
      <c r="H26" s="39">
        <v>4</v>
      </c>
      <c r="I26" s="39">
        <f>G26/H26</f>
        <v>35.5</v>
      </c>
      <c r="J26" s="39">
        <v>2</v>
      </c>
      <c r="K26" s="39">
        <v>16</v>
      </c>
      <c r="L26" s="41">
        <v>140437</v>
      </c>
      <c r="M26" s="41">
        <v>25187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8" ht="24.75" customHeight="1">
      <c r="A27" s="35">
        <v>13</v>
      </c>
      <c r="B27" s="59">
        <v>7</v>
      </c>
      <c r="C27" s="28" t="s">
        <v>182</v>
      </c>
      <c r="D27" s="41">
        <v>531.20000000000005</v>
      </c>
      <c r="E27" s="39">
        <v>1843.15</v>
      </c>
      <c r="F27" s="45">
        <f>(D27-E27)/E27</f>
        <v>-0.71179773756883591</v>
      </c>
      <c r="G27" s="41">
        <v>117</v>
      </c>
      <c r="H27" s="39">
        <v>6</v>
      </c>
      <c r="I27" s="39">
        <f t="shared" si="3"/>
        <v>19.5</v>
      </c>
      <c r="J27" s="39">
        <v>4</v>
      </c>
      <c r="K27" s="39">
        <v>4</v>
      </c>
      <c r="L27" s="41">
        <v>40483.199999999997</v>
      </c>
      <c r="M27" s="41">
        <v>8528</v>
      </c>
      <c r="N27" s="37">
        <v>44540</v>
      </c>
      <c r="O27" s="36" t="s">
        <v>68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8" ht="24.75" customHeight="1">
      <c r="A28" s="35">
        <v>14</v>
      </c>
      <c r="B28" s="39" t="s">
        <v>36</v>
      </c>
      <c r="C28" s="40" t="s">
        <v>210</v>
      </c>
      <c r="D28" s="41">
        <v>504</v>
      </c>
      <c r="E28" s="39" t="s">
        <v>36</v>
      </c>
      <c r="F28" s="39" t="s">
        <v>36</v>
      </c>
      <c r="G28" s="41">
        <v>56</v>
      </c>
      <c r="H28" s="30">
        <v>1</v>
      </c>
      <c r="I28" s="39">
        <f t="shared" si="3"/>
        <v>56</v>
      </c>
      <c r="J28" s="30">
        <v>1</v>
      </c>
      <c r="K28" s="39" t="s">
        <v>36</v>
      </c>
      <c r="L28" s="41">
        <v>119971</v>
      </c>
      <c r="M28" s="41">
        <v>26757</v>
      </c>
      <c r="N28" s="37">
        <v>41712</v>
      </c>
      <c r="O28" s="36" t="s">
        <v>211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</row>
    <row r="29" spans="1:28" ht="25.35" customHeight="1">
      <c r="A29" s="35">
        <v>15</v>
      </c>
      <c r="B29" s="42" t="s">
        <v>36</v>
      </c>
      <c r="C29" s="28" t="s">
        <v>121</v>
      </c>
      <c r="D29" s="41">
        <v>441</v>
      </c>
      <c r="E29" s="39" t="s">
        <v>36</v>
      </c>
      <c r="F29" s="39" t="s">
        <v>36</v>
      </c>
      <c r="G29" s="41">
        <v>117</v>
      </c>
      <c r="H29" s="39">
        <v>1</v>
      </c>
      <c r="I29" s="39">
        <f t="shared" si="3"/>
        <v>117</v>
      </c>
      <c r="J29" s="39">
        <v>1</v>
      </c>
      <c r="K29" s="39" t="s">
        <v>36</v>
      </c>
      <c r="L29" s="41">
        <v>43930</v>
      </c>
      <c r="M29" s="41">
        <v>7358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32"/>
      <c r="Z29" s="7"/>
      <c r="AA29" s="56"/>
      <c r="AB29" s="32"/>
    </row>
    <row r="30" spans="1:28" ht="25.35" customHeight="1">
      <c r="A30" s="35">
        <v>16</v>
      </c>
      <c r="B30" s="35">
        <v>12</v>
      </c>
      <c r="C30" s="28" t="s">
        <v>183</v>
      </c>
      <c r="D30" s="41">
        <v>359</v>
      </c>
      <c r="E30" s="39">
        <v>319.77999999999997</v>
      </c>
      <c r="F30" s="45">
        <f>(D30-E30)/E30</f>
        <v>0.12264681968853597</v>
      </c>
      <c r="G30" s="41">
        <v>74</v>
      </c>
      <c r="H30" s="39">
        <v>5</v>
      </c>
      <c r="I30" s="39">
        <f>G30/H30</f>
        <v>14.8</v>
      </c>
      <c r="J30" s="39">
        <v>3</v>
      </c>
      <c r="K30" s="39">
        <v>2</v>
      </c>
      <c r="L30" s="41">
        <v>1685.69</v>
      </c>
      <c r="M30" s="41">
        <v>333</v>
      </c>
      <c r="N30" s="37">
        <v>44554</v>
      </c>
      <c r="O30" s="36" t="s">
        <v>59</v>
      </c>
      <c r="P30" s="33"/>
      <c r="Q30" s="54"/>
      <c r="R30" s="54"/>
      <c r="S30" s="54"/>
      <c r="T30" s="54"/>
      <c r="U30" s="55"/>
      <c r="V30" s="55"/>
      <c r="W30" s="55"/>
      <c r="X30" s="56"/>
      <c r="Y30" s="32"/>
      <c r="AA30" s="56"/>
    </row>
    <row r="31" spans="1:28" ht="25.35" customHeight="1">
      <c r="A31" s="35">
        <v>17</v>
      </c>
      <c r="B31" s="39" t="s">
        <v>36</v>
      </c>
      <c r="C31" s="28" t="s">
        <v>212</v>
      </c>
      <c r="D31" s="41">
        <v>333.99</v>
      </c>
      <c r="E31" s="39" t="s">
        <v>36</v>
      </c>
      <c r="F31" s="39" t="s">
        <v>36</v>
      </c>
      <c r="G31" s="41">
        <v>52</v>
      </c>
      <c r="H31" s="39">
        <v>2</v>
      </c>
      <c r="I31" s="39">
        <f t="shared" si="3"/>
        <v>26</v>
      </c>
      <c r="J31" s="39">
        <v>1</v>
      </c>
      <c r="K31" s="39" t="s">
        <v>36</v>
      </c>
      <c r="L31" s="41">
        <v>414960</v>
      </c>
      <c r="M31" s="41">
        <v>61542</v>
      </c>
      <c r="N31" s="37">
        <v>44470</v>
      </c>
      <c r="O31" s="36" t="s">
        <v>43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7"/>
      <c r="AA31" s="55"/>
      <c r="AB31" s="32"/>
    </row>
    <row r="32" spans="1:28" ht="25.35" customHeight="1">
      <c r="A32" s="35">
        <v>18</v>
      </c>
      <c r="B32" s="39" t="s">
        <v>36</v>
      </c>
      <c r="C32" s="28" t="s">
        <v>133</v>
      </c>
      <c r="D32" s="41">
        <v>296</v>
      </c>
      <c r="E32" s="39" t="s">
        <v>36</v>
      </c>
      <c r="F32" s="39" t="s">
        <v>36</v>
      </c>
      <c r="G32" s="41">
        <v>61</v>
      </c>
      <c r="H32" s="39">
        <v>1</v>
      </c>
      <c r="I32" s="39">
        <f t="shared" si="3"/>
        <v>61</v>
      </c>
      <c r="J32" s="39">
        <v>1</v>
      </c>
      <c r="K32" s="39">
        <v>5</v>
      </c>
      <c r="L32" s="41">
        <v>7605.08</v>
      </c>
      <c r="M32" s="41">
        <v>1562</v>
      </c>
      <c r="N32" s="37">
        <v>44533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32"/>
      <c r="Y32" s="56"/>
      <c r="Z32" s="55"/>
    </row>
    <row r="33" spans="1:28" ht="25.35" customHeight="1">
      <c r="A33" s="35">
        <v>19</v>
      </c>
      <c r="B33" s="42" t="s">
        <v>36</v>
      </c>
      <c r="C33" s="28" t="s">
        <v>213</v>
      </c>
      <c r="D33" s="41">
        <v>175</v>
      </c>
      <c r="E33" s="39" t="s">
        <v>36</v>
      </c>
      <c r="F33" s="39" t="s">
        <v>36</v>
      </c>
      <c r="G33" s="41">
        <v>47</v>
      </c>
      <c r="H33" s="39">
        <v>1</v>
      </c>
      <c r="I33" s="39">
        <f t="shared" si="3"/>
        <v>47</v>
      </c>
      <c r="J33" s="39">
        <v>1</v>
      </c>
      <c r="K33" s="39" t="s">
        <v>36</v>
      </c>
      <c r="L33" s="41">
        <v>450472.25</v>
      </c>
      <c r="M33" s="41">
        <v>67485</v>
      </c>
      <c r="N33" s="37">
        <v>44456</v>
      </c>
      <c r="O33" s="36" t="s">
        <v>45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56"/>
      <c r="AB33" s="32"/>
    </row>
    <row r="34" spans="1:28" ht="23.25" customHeight="1">
      <c r="A34" s="35">
        <v>20</v>
      </c>
      <c r="B34" s="42" t="s">
        <v>36</v>
      </c>
      <c r="C34" s="28" t="s">
        <v>100</v>
      </c>
      <c r="D34" s="41">
        <v>144.5</v>
      </c>
      <c r="E34" s="39" t="s">
        <v>36</v>
      </c>
      <c r="F34" s="39" t="s">
        <v>36</v>
      </c>
      <c r="G34" s="41">
        <v>28</v>
      </c>
      <c r="H34" s="39">
        <v>3</v>
      </c>
      <c r="I34" s="39">
        <f t="shared" si="3"/>
        <v>9.3333333333333339</v>
      </c>
      <c r="J34" s="39">
        <v>2</v>
      </c>
      <c r="K34" s="39" t="s">
        <v>36</v>
      </c>
      <c r="L34" s="41">
        <v>8951.82</v>
      </c>
      <c r="M34" s="41">
        <v>1606</v>
      </c>
      <c r="N34" s="37">
        <v>44533</v>
      </c>
      <c r="O34" s="36" t="s">
        <v>68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7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311398</v>
      </c>
      <c r="E35" s="34">
        <v>130096.26999999999</v>
      </c>
      <c r="F35" s="65">
        <f t="shared" ref="F35" si="4">(D35-E35)/E35</f>
        <v>1.3935966803660091</v>
      </c>
      <c r="G35" s="34">
        <f>SUM(G23:G34)</f>
        <v>48269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2"/>
    </row>
    <row r="37" spans="1:28" ht="25.35" customHeight="1">
      <c r="A37" s="35">
        <v>21</v>
      </c>
      <c r="B37" s="39" t="s">
        <v>36</v>
      </c>
      <c r="C37" s="28" t="s">
        <v>202</v>
      </c>
      <c r="D37" s="70">
        <v>103.5</v>
      </c>
      <c r="E37" s="39" t="s">
        <v>36</v>
      </c>
      <c r="F37" s="39" t="s">
        <v>36</v>
      </c>
      <c r="G37" s="41">
        <v>27</v>
      </c>
      <c r="H37" s="39" t="s">
        <v>36</v>
      </c>
      <c r="I37" s="39" t="s">
        <v>36</v>
      </c>
      <c r="J37" s="39">
        <v>2</v>
      </c>
      <c r="K37" s="39" t="s">
        <v>36</v>
      </c>
      <c r="L37" s="41">
        <v>2590.41</v>
      </c>
      <c r="M37" s="41">
        <v>491</v>
      </c>
      <c r="N37" s="37">
        <v>44519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7"/>
      <c r="AA37" s="56"/>
      <c r="AB37" s="32"/>
    </row>
    <row r="38" spans="1:28" ht="25.35" customHeight="1">
      <c r="A38" s="35">
        <v>22</v>
      </c>
      <c r="B38" s="42" t="s">
        <v>36</v>
      </c>
      <c r="C38" s="50" t="s">
        <v>110</v>
      </c>
      <c r="D38" s="41">
        <v>96</v>
      </c>
      <c r="E38" s="39" t="s">
        <v>36</v>
      </c>
      <c r="F38" s="39" t="s">
        <v>36</v>
      </c>
      <c r="G38" s="41">
        <v>25</v>
      </c>
      <c r="H38" s="39">
        <v>1</v>
      </c>
      <c r="I38" s="39">
        <f>G38/H38</f>
        <v>25</v>
      </c>
      <c r="J38" s="39">
        <v>1</v>
      </c>
      <c r="K38" s="39" t="s">
        <v>36</v>
      </c>
      <c r="L38" s="41">
        <v>24280</v>
      </c>
      <c r="M38" s="41">
        <v>4305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7"/>
      <c r="AA38" s="56"/>
      <c r="AB38" s="32"/>
    </row>
    <row r="39" spans="1:28" ht="25.35" customHeight="1">
      <c r="A39" s="35">
        <v>23</v>
      </c>
      <c r="B39" s="35">
        <v>14</v>
      </c>
      <c r="C39" s="28" t="s">
        <v>122</v>
      </c>
      <c r="D39" s="41">
        <v>93</v>
      </c>
      <c r="E39" s="39">
        <v>205</v>
      </c>
      <c r="F39" s="45">
        <f>(D39-E39)/E39</f>
        <v>-0.54634146341463419</v>
      </c>
      <c r="G39" s="41">
        <v>18</v>
      </c>
      <c r="H39" s="39">
        <v>1</v>
      </c>
      <c r="I39" s="39">
        <f>G39/H39</f>
        <v>18</v>
      </c>
      <c r="J39" s="39">
        <v>1</v>
      </c>
      <c r="K39" s="39">
        <v>7</v>
      </c>
      <c r="L39" s="41">
        <v>27824.62</v>
      </c>
      <c r="M39" s="41">
        <v>4931</v>
      </c>
      <c r="N39" s="37">
        <v>44519</v>
      </c>
      <c r="O39" s="36" t="s">
        <v>71</v>
      </c>
      <c r="P39" s="33"/>
      <c r="Q39" s="54"/>
      <c r="R39" s="54"/>
      <c r="S39" s="54"/>
      <c r="T39" s="54"/>
      <c r="U39" s="55"/>
      <c r="V39" s="55"/>
      <c r="W39" s="55"/>
      <c r="X39" s="56"/>
      <c r="Y39" s="32"/>
      <c r="Z39" s="7"/>
      <c r="AA39" s="56"/>
      <c r="AB39" s="32"/>
    </row>
    <row r="40" spans="1:28" ht="25.35" customHeight="1">
      <c r="A40" s="35">
        <v>24</v>
      </c>
      <c r="B40" s="59">
        <v>9</v>
      </c>
      <c r="C40" s="28" t="s">
        <v>214</v>
      </c>
      <c r="D40" s="41">
        <v>82.9</v>
      </c>
      <c r="E40" s="39">
        <v>984.28</v>
      </c>
      <c r="F40" s="45">
        <f>(D40-E40)/E40</f>
        <v>-0.91577599869955706</v>
      </c>
      <c r="G40" s="41">
        <v>19</v>
      </c>
      <c r="H40" s="39">
        <v>3</v>
      </c>
      <c r="I40" s="39">
        <f>G40/H40</f>
        <v>6.333333333333333</v>
      </c>
      <c r="J40" s="39">
        <v>2</v>
      </c>
      <c r="K40" s="39">
        <v>3</v>
      </c>
      <c r="L40" s="41">
        <v>16293.97</v>
      </c>
      <c r="M40" s="41">
        <v>3773</v>
      </c>
      <c r="N40" s="37">
        <v>44547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8" ht="25.35" customHeight="1">
      <c r="A41" s="35">
        <v>25</v>
      </c>
      <c r="B41" s="39" t="s">
        <v>36</v>
      </c>
      <c r="C41" s="28" t="s">
        <v>215</v>
      </c>
      <c r="D41" s="41">
        <v>78</v>
      </c>
      <c r="E41" s="39" t="s">
        <v>36</v>
      </c>
      <c r="F41" s="39" t="s">
        <v>36</v>
      </c>
      <c r="G41" s="41">
        <v>22</v>
      </c>
      <c r="H41" s="39">
        <v>1</v>
      </c>
      <c r="I41" s="39">
        <f>G41/H41</f>
        <v>22</v>
      </c>
      <c r="J41" s="39">
        <v>1</v>
      </c>
      <c r="K41" s="39" t="s">
        <v>36</v>
      </c>
      <c r="L41" s="41">
        <v>9306</v>
      </c>
      <c r="M41" s="41">
        <v>1671</v>
      </c>
      <c r="N41" s="37">
        <v>44484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8" ht="25.35" customHeight="1">
      <c r="A42" s="35">
        <v>26</v>
      </c>
      <c r="B42" s="59">
        <v>13</v>
      </c>
      <c r="C42" s="28" t="s">
        <v>203</v>
      </c>
      <c r="D42" s="41">
        <v>78</v>
      </c>
      <c r="E42" s="39">
        <v>207.5</v>
      </c>
      <c r="F42" s="45">
        <f>(D42-E42)/E42</f>
        <v>-0.62409638554216873</v>
      </c>
      <c r="G42" s="41">
        <v>20</v>
      </c>
      <c r="H42" s="39" t="s">
        <v>36</v>
      </c>
      <c r="I42" s="39" t="s">
        <v>36</v>
      </c>
      <c r="J42" s="39">
        <v>1</v>
      </c>
      <c r="K42" s="39">
        <v>3</v>
      </c>
      <c r="L42" s="41">
        <v>1130</v>
      </c>
      <c r="M42" s="41">
        <v>224</v>
      </c>
      <c r="N42" s="37">
        <v>44547</v>
      </c>
      <c r="O42" s="36" t="s">
        <v>204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27</v>
      </c>
      <c r="B43" s="42" t="s">
        <v>36</v>
      </c>
      <c r="C43" s="40" t="s">
        <v>216</v>
      </c>
      <c r="D43" s="41">
        <v>59</v>
      </c>
      <c r="E43" s="39" t="s">
        <v>36</v>
      </c>
      <c r="F43" s="39" t="s">
        <v>36</v>
      </c>
      <c r="G43" s="41">
        <v>12</v>
      </c>
      <c r="H43" s="39" t="s">
        <v>36</v>
      </c>
      <c r="I43" s="39" t="s">
        <v>36</v>
      </c>
      <c r="J43" s="39">
        <v>1</v>
      </c>
      <c r="K43" s="39" t="s">
        <v>36</v>
      </c>
      <c r="L43" s="41">
        <v>17746.05</v>
      </c>
      <c r="M43" s="41">
        <v>3189</v>
      </c>
      <c r="N43" s="37">
        <v>44330</v>
      </c>
      <c r="O43" s="36" t="s">
        <v>81</v>
      </c>
      <c r="P43" s="33"/>
      <c r="Q43" s="54"/>
      <c r="R43" s="54"/>
      <c r="S43" s="54"/>
      <c r="T43" s="54"/>
      <c r="U43" s="55"/>
      <c r="V43" s="55"/>
      <c r="W43" s="56"/>
      <c r="X43" s="7"/>
      <c r="Y43" s="32"/>
      <c r="Z43" s="56"/>
      <c r="AA43" s="55"/>
      <c r="AB43" s="32"/>
    </row>
    <row r="44" spans="1:28" ht="25.35" customHeight="1">
      <c r="A44" s="35">
        <v>28</v>
      </c>
      <c r="B44" s="66">
        <v>18</v>
      </c>
      <c r="C44" s="28" t="s">
        <v>217</v>
      </c>
      <c r="D44" s="41">
        <v>36</v>
      </c>
      <c r="E44" s="39">
        <v>42</v>
      </c>
      <c r="F44" s="45">
        <f>(D44-E44)/E44</f>
        <v>-0.14285714285714285</v>
      </c>
      <c r="G44" s="41">
        <v>6</v>
      </c>
      <c r="H44" s="39">
        <v>1</v>
      </c>
      <c r="I44" s="39">
        <f>G44/H44</f>
        <v>6</v>
      </c>
      <c r="J44" s="39">
        <v>1</v>
      </c>
      <c r="K44" s="39" t="s">
        <v>36</v>
      </c>
      <c r="L44" s="41">
        <v>1235125</v>
      </c>
      <c r="M44" s="41">
        <v>210014</v>
      </c>
      <c r="N44" s="37">
        <v>43406</v>
      </c>
      <c r="O44" s="46" t="s">
        <v>218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42" t="s">
        <v>36</v>
      </c>
      <c r="C45" s="28" t="s">
        <v>157</v>
      </c>
      <c r="D45" s="41">
        <v>29</v>
      </c>
      <c r="E45" s="39" t="s">
        <v>36</v>
      </c>
      <c r="F45" s="39" t="s">
        <v>36</v>
      </c>
      <c r="G45" s="41">
        <v>5</v>
      </c>
      <c r="H45" s="39">
        <v>1</v>
      </c>
      <c r="I45" s="39">
        <f>G45/H45</f>
        <v>5</v>
      </c>
      <c r="J45" s="39">
        <v>1</v>
      </c>
      <c r="K45" s="39" t="s">
        <v>36</v>
      </c>
      <c r="L45" s="41">
        <v>16955</v>
      </c>
      <c r="M45" s="41">
        <v>3896</v>
      </c>
      <c r="N45" s="37">
        <v>44512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6"/>
      <c r="Y45" s="56"/>
      <c r="Z45" s="55"/>
    </row>
    <row r="46" spans="1:28" ht="25.35" customHeight="1">
      <c r="A46" s="14"/>
      <c r="B46" s="14"/>
      <c r="C46" s="27" t="s">
        <v>219</v>
      </c>
      <c r="D46" s="34">
        <f>SUM(D35:D45)</f>
        <v>312053.40000000002</v>
      </c>
      <c r="E46" s="34">
        <v>130096.26999999999</v>
      </c>
      <c r="F46" s="65">
        <f>(D46-E46)/E46</f>
        <v>1.3986344881371315</v>
      </c>
      <c r="G46" s="34">
        <f>SUM(G35:G45)</f>
        <v>48423</v>
      </c>
      <c r="H46" s="34"/>
      <c r="I46" s="16"/>
      <c r="J46" s="15"/>
      <c r="K46" s="17"/>
      <c r="L46" s="18"/>
      <c r="M46" s="22"/>
      <c r="N46" s="19"/>
      <c r="O46" s="46"/>
    </row>
    <row r="47" spans="1:28" ht="23.1" customHeight="1">
      <c r="R47" s="33"/>
    </row>
    <row r="48" spans="1:28" ht="17.25" customHeight="1">
      <c r="R48" s="33"/>
    </row>
    <row r="60" spans="16:18">
      <c r="R60" s="33"/>
    </row>
    <row r="64" spans="16:18">
      <c r="P64" s="33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sheetPr codeName="Sheet56"/>
  <dimension ref="A1:AB56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customWidth="1"/>
    <col min="24" max="24" width="13.6640625" style="1" bestFit="1" customWidth="1"/>
    <col min="25" max="25" width="11" style="1" customWidth="1"/>
    <col min="26" max="26" width="14.88671875" style="1" customWidth="1"/>
    <col min="27" max="27" width="10.88671875" style="1" bestFit="1" customWidth="1"/>
    <col min="28" max="16384" width="8.88671875" style="1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208</v>
      </c>
      <c r="E6" s="4" t="s">
        <v>222</v>
      </c>
      <c r="F6" s="156"/>
      <c r="G6" s="4" t="s">
        <v>208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8" ht="21.6">
      <c r="A10" s="159"/>
      <c r="B10" s="159"/>
      <c r="C10" s="156"/>
      <c r="D10" s="75" t="s">
        <v>209</v>
      </c>
      <c r="E10" s="75" t="s">
        <v>223</v>
      </c>
      <c r="F10" s="156"/>
      <c r="G10" s="75" t="s">
        <v>209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109</v>
      </c>
      <c r="D13" s="41">
        <v>46159.3</v>
      </c>
      <c r="E13" s="39">
        <v>196379.44</v>
      </c>
      <c r="F13" s="45">
        <f>(D13-E13)/E13</f>
        <v>-0.76494840804108621</v>
      </c>
      <c r="G13" s="41">
        <v>6117</v>
      </c>
      <c r="H13" s="39">
        <v>69</v>
      </c>
      <c r="I13" s="39">
        <f>G13/H13</f>
        <v>88.652173913043484</v>
      </c>
      <c r="J13" s="39">
        <v>13</v>
      </c>
      <c r="K13" s="39">
        <v>2</v>
      </c>
      <c r="L13" s="41">
        <v>375551.99</v>
      </c>
      <c r="M13" s="41">
        <v>53171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167</v>
      </c>
      <c r="D14" s="41">
        <v>27834.17</v>
      </c>
      <c r="E14" s="45" t="s">
        <v>36</v>
      </c>
      <c r="F14" s="45" t="s">
        <v>36</v>
      </c>
      <c r="G14" s="41">
        <v>3862</v>
      </c>
      <c r="H14" s="39">
        <v>68</v>
      </c>
      <c r="I14" s="39">
        <f>G14/H14</f>
        <v>56.794117647058826</v>
      </c>
      <c r="J14" s="39">
        <v>18</v>
      </c>
      <c r="K14" s="39">
        <v>1</v>
      </c>
      <c r="L14" s="41">
        <v>76758.259999999995</v>
      </c>
      <c r="M14" s="41">
        <v>10817</v>
      </c>
      <c r="N14" s="37">
        <v>44554</v>
      </c>
      <c r="O14" s="36" t="s">
        <v>48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111</v>
      </c>
      <c r="D15" s="41">
        <v>21131.93</v>
      </c>
      <c r="E15" s="45" t="s">
        <v>36</v>
      </c>
      <c r="F15" s="45" t="s">
        <v>36</v>
      </c>
      <c r="G15" s="41">
        <v>3915</v>
      </c>
      <c r="H15" s="39">
        <v>119</v>
      </c>
      <c r="I15" s="39">
        <f>G15/H15</f>
        <v>32.899159663865547</v>
      </c>
      <c r="J15" s="39">
        <v>19</v>
      </c>
      <c r="K15" s="39">
        <v>1</v>
      </c>
      <c r="L15" s="41">
        <v>49625</v>
      </c>
      <c r="M15" s="41">
        <v>10260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191</v>
      </c>
      <c r="D16" s="41">
        <v>11967</v>
      </c>
      <c r="E16" s="39">
        <v>17953</v>
      </c>
      <c r="F16" s="45">
        <f>(D16-E16)/E16</f>
        <v>-0.3334261683284131</v>
      </c>
      <c r="G16" s="41">
        <v>1723</v>
      </c>
      <c r="H16" s="39" t="s">
        <v>36</v>
      </c>
      <c r="I16" s="39" t="s">
        <v>36</v>
      </c>
      <c r="J16" s="39">
        <v>6</v>
      </c>
      <c r="K16" s="39">
        <v>2</v>
      </c>
      <c r="L16" s="41">
        <v>37075</v>
      </c>
      <c r="M16" s="41">
        <v>5640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2</v>
      </c>
      <c r="C17" s="28" t="s">
        <v>112</v>
      </c>
      <c r="D17" s="41">
        <v>10989.65</v>
      </c>
      <c r="E17" s="39">
        <v>30661.34</v>
      </c>
      <c r="F17" s="45">
        <f>(D17-E17)/E17</f>
        <v>-0.64157959175952528</v>
      </c>
      <c r="G17" s="41">
        <v>1527</v>
      </c>
      <c r="H17" s="39">
        <v>35</v>
      </c>
      <c r="I17" s="39">
        <f>G17/H17</f>
        <v>43.628571428571426</v>
      </c>
      <c r="J17" s="39">
        <v>9</v>
      </c>
      <c r="K17" s="39">
        <v>5</v>
      </c>
      <c r="L17" s="41">
        <v>492689</v>
      </c>
      <c r="M17" s="41">
        <v>69793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54</v>
      </c>
      <c r="D18" s="41">
        <v>5333.27</v>
      </c>
      <c r="E18" s="39">
        <v>18855.54</v>
      </c>
      <c r="F18" s="45">
        <f>(D18-E18)/E18</f>
        <v>-0.71715103359543131</v>
      </c>
      <c r="G18" s="41">
        <v>976</v>
      </c>
      <c r="H18" s="39">
        <v>36</v>
      </c>
      <c r="I18" s="39">
        <f>G18/H18</f>
        <v>27.111111111111111</v>
      </c>
      <c r="J18" s="39">
        <v>10</v>
      </c>
      <c r="K18" s="39">
        <v>5</v>
      </c>
      <c r="L18" s="41">
        <v>139126</v>
      </c>
      <c r="M18" s="41">
        <v>27475</v>
      </c>
      <c r="N18" s="37">
        <v>44526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182</v>
      </c>
      <c r="D19" s="41">
        <v>1843.15</v>
      </c>
      <c r="E19" s="39">
        <v>9383.23</v>
      </c>
      <c r="F19" s="45">
        <f>(D19-E19)/E19</f>
        <v>-0.80356977288204601</v>
      </c>
      <c r="G19" s="41">
        <v>341</v>
      </c>
      <c r="H19" s="39">
        <v>27</v>
      </c>
      <c r="I19" s="39">
        <f>G19/H19</f>
        <v>12.62962962962963</v>
      </c>
      <c r="J19" s="39">
        <v>10</v>
      </c>
      <c r="K19" s="39">
        <v>3</v>
      </c>
      <c r="L19" s="41">
        <v>33457.519999999997</v>
      </c>
      <c r="M19" s="41">
        <v>6975</v>
      </c>
      <c r="N19" s="37">
        <v>44540</v>
      </c>
      <c r="O19" s="36" t="s">
        <v>68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200</v>
      </c>
      <c r="D20" s="41">
        <v>1549.2</v>
      </c>
      <c r="E20" s="39" t="s">
        <v>36</v>
      </c>
      <c r="F20" s="39" t="s">
        <v>36</v>
      </c>
      <c r="G20" s="41">
        <v>407</v>
      </c>
      <c r="H20" s="39">
        <v>10</v>
      </c>
      <c r="I20" s="39">
        <f>G20/H20</f>
        <v>40.700000000000003</v>
      </c>
      <c r="J20" s="39">
        <v>6</v>
      </c>
      <c r="K20" s="39">
        <v>1</v>
      </c>
      <c r="L20" s="41">
        <v>1549.2</v>
      </c>
      <c r="M20" s="41">
        <v>407</v>
      </c>
      <c r="N20" s="37">
        <v>44554</v>
      </c>
      <c r="O20" s="36" t="s">
        <v>91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>
        <v>7</v>
      </c>
      <c r="C21" s="28" t="s">
        <v>214</v>
      </c>
      <c r="D21" s="41">
        <v>984.28</v>
      </c>
      <c r="E21" s="39">
        <v>5702.06</v>
      </c>
      <c r="F21" s="45">
        <f>(D21-E21)/E21</f>
        <v>-0.82738168311101612</v>
      </c>
      <c r="G21" s="41">
        <v>185</v>
      </c>
      <c r="H21" s="39">
        <v>21</v>
      </c>
      <c r="I21" s="39">
        <f>G21/H21</f>
        <v>8.8095238095238102</v>
      </c>
      <c r="J21" s="39">
        <v>13</v>
      </c>
      <c r="K21" s="39">
        <v>2</v>
      </c>
      <c r="L21" s="41">
        <v>14175.98</v>
      </c>
      <c r="M21" s="41">
        <v>3308</v>
      </c>
      <c r="N21" s="37">
        <v>44547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224</v>
      </c>
      <c r="D22" s="41">
        <v>696</v>
      </c>
      <c r="E22" s="39">
        <v>4223</v>
      </c>
      <c r="F22" s="45">
        <f>(D22-E22)/E22</f>
        <v>-0.83518825479516934</v>
      </c>
      <c r="G22" s="41">
        <v>93</v>
      </c>
      <c r="H22" s="39" t="s">
        <v>36</v>
      </c>
      <c r="I22" s="39" t="s">
        <v>36</v>
      </c>
      <c r="J22" s="39">
        <v>2</v>
      </c>
      <c r="K22" s="39">
        <v>3</v>
      </c>
      <c r="L22" s="41">
        <v>17951</v>
      </c>
      <c r="M22" s="41">
        <v>2732</v>
      </c>
      <c r="N22" s="37">
        <v>44540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128487.94999999998</v>
      </c>
      <c r="E23" s="34">
        <v>300944.33999999997</v>
      </c>
      <c r="F23" s="65">
        <f>(D23-E23)/E23</f>
        <v>-0.57305078407522136</v>
      </c>
      <c r="G23" s="34">
        <f t="shared" ref="G23" si="0">SUM(G13:G22)</f>
        <v>19146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64">
        <v>13</v>
      </c>
      <c r="C25" s="28" t="s">
        <v>173</v>
      </c>
      <c r="D25" s="41">
        <v>369.5</v>
      </c>
      <c r="E25" s="39">
        <v>1435</v>
      </c>
      <c r="F25" s="45">
        <f>(D25-E25)/E25</f>
        <v>-0.74250871080139369</v>
      </c>
      <c r="G25" s="41">
        <v>58</v>
      </c>
      <c r="H25" s="39">
        <v>3</v>
      </c>
      <c r="I25" s="39">
        <f>G25/H25</f>
        <v>19.333333333333332</v>
      </c>
      <c r="J25" s="39">
        <v>1</v>
      </c>
      <c r="K25" s="39">
        <v>15</v>
      </c>
      <c r="L25" s="41">
        <v>135996</v>
      </c>
      <c r="M25" s="41">
        <v>24282</v>
      </c>
      <c r="N25" s="37">
        <v>44456</v>
      </c>
      <c r="O25" s="36" t="s">
        <v>57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 t="s">
        <v>34</v>
      </c>
      <c r="C26" s="28" t="s">
        <v>183</v>
      </c>
      <c r="D26" s="41">
        <v>319.77999999999997</v>
      </c>
      <c r="E26" s="39" t="s">
        <v>36</v>
      </c>
      <c r="F26" s="39" t="s">
        <v>36</v>
      </c>
      <c r="G26" s="41">
        <v>56</v>
      </c>
      <c r="H26" s="39">
        <v>10</v>
      </c>
      <c r="I26" s="39">
        <f>G26/H26</f>
        <v>5.6</v>
      </c>
      <c r="J26" s="39">
        <v>5</v>
      </c>
      <c r="K26" s="39">
        <v>1</v>
      </c>
      <c r="L26" s="41">
        <v>610.09</v>
      </c>
      <c r="M26" s="41">
        <v>122</v>
      </c>
      <c r="N26" s="37">
        <v>44554</v>
      </c>
      <c r="O26" s="36" t="s">
        <v>59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  <c r="AA26" s="7"/>
      <c r="AB26" s="32"/>
    </row>
    <row r="27" spans="1:28" ht="25.35" customHeight="1">
      <c r="A27" s="35">
        <v>13</v>
      </c>
      <c r="B27" s="35">
        <v>18</v>
      </c>
      <c r="C27" s="28" t="s">
        <v>203</v>
      </c>
      <c r="D27" s="41">
        <v>207.5</v>
      </c>
      <c r="E27" s="39">
        <v>541</v>
      </c>
      <c r="F27" s="45">
        <f>(D27-E27)/E27</f>
        <v>-0.61645101663585955</v>
      </c>
      <c r="G27" s="41">
        <v>44</v>
      </c>
      <c r="H27" s="39" t="s">
        <v>36</v>
      </c>
      <c r="I27" s="39" t="s">
        <v>36</v>
      </c>
      <c r="J27" s="39">
        <v>2</v>
      </c>
      <c r="K27" s="39">
        <v>2</v>
      </c>
      <c r="L27" s="41">
        <v>921</v>
      </c>
      <c r="M27" s="41">
        <v>178</v>
      </c>
      <c r="N27" s="37">
        <v>44547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20</v>
      </c>
      <c r="C28" s="28" t="s">
        <v>122</v>
      </c>
      <c r="D28" s="41">
        <v>205</v>
      </c>
      <c r="E28" s="39">
        <v>348.3</v>
      </c>
      <c r="F28" s="45">
        <f>(D28-E28)/E28</f>
        <v>-0.41142693080677578</v>
      </c>
      <c r="G28" s="41">
        <v>34</v>
      </c>
      <c r="H28" s="39">
        <v>2</v>
      </c>
      <c r="I28" s="39">
        <f>G28/H28</f>
        <v>17</v>
      </c>
      <c r="J28" s="39">
        <v>1</v>
      </c>
      <c r="K28" s="39">
        <v>6</v>
      </c>
      <c r="L28" s="41">
        <v>27542.959999999999</v>
      </c>
      <c r="M28" s="41">
        <v>4860</v>
      </c>
      <c r="N28" s="37">
        <v>44519</v>
      </c>
      <c r="O28" s="36" t="s">
        <v>71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225</v>
      </c>
      <c r="D29" s="41">
        <v>200.05</v>
      </c>
      <c r="E29" s="39">
        <v>3751.43</v>
      </c>
      <c r="F29" s="45">
        <f>(D29-E29)/E29</f>
        <v>-0.94667366844110112</v>
      </c>
      <c r="G29" s="41">
        <v>28</v>
      </c>
      <c r="H29" s="39">
        <v>1</v>
      </c>
      <c r="I29" s="39">
        <f>G29/H29</f>
        <v>28</v>
      </c>
      <c r="J29" s="39">
        <v>1</v>
      </c>
      <c r="K29" s="39">
        <v>4</v>
      </c>
      <c r="L29" s="41">
        <v>24239.63</v>
      </c>
      <c r="M29" s="41">
        <v>3776</v>
      </c>
      <c r="N29" s="37">
        <v>44533</v>
      </c>
      <c r="O29" s="36" t="s">
        <v>48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</row>
    <row r="30" spans="1:28" ht="25.35" customHeight="1">
      <c r="A30" s="35">
        <v>16</v>
      </c>
      <c r="B30" s="59">
        <v>10</v>
      </c>
      <c r="C30" s="28" t="s">
        <v>226</v>
      </c>
      <c r="D30" s="41">
        <v>154.94999999999999</v>
      </c>
      <c r="E30" s="39">
        <v>3124.67</v>
      </c>
      <c r="F30" s="45">
        <f>(D30-E30)/E30</f>
        <v>-0.95041076337661268</v>
      </c>
      <c r="G30" s="41">
        <v>23</v>
      </c>
      <c r="H30" s="39">
        <v>1</v>
      </c>
      <c r="I30" s="39">
        <f>G30/H30</f>
        <v>23</v>
      </c>
      <c r="J30" s="39">
        <v>1</v>
      </c>
      <c r="K30" s="39">
        <v>4</v>
      </c>
      <c r="L30" s="41">
        <v>32485.29</v>
      </c>
      <c r="M30" s="41">
        <v>4912</v>
      </c>
      <c r="N30" s="37">
        <v>44533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12</v>
      </c>
      <c r="C31" s="28" t="s">
        <v>227</v>
      </c>
      <c r="D31" s="41">
        <v>72.349999999999994</v>
      </c>
      <c r="E31" s="39">
        <v>1569.28</v>
      </c>
      <c r="F31" s="45">
        <f>(D31-E31)/E31</f>
        <v>-0.95389605424143564</v>
      </c>
      <c r="G31" s="41">
        <v>13</v>
      </c>
      <c r="H31" s="39">
        <v>2</v>
      </c>
      <c r="I31" s="39">
        <f>G31/H31</f>
        <v>6.5</v>
      </c>
      <c r="J31" s="39">
        <v>1</v>
      </c>
      <c r="K31" s="39">
        <v>4</v>
      </c>
      <c r="L31" s="41">
        <v>17468.93</v>
      </c>
      <c r="M31" s="41">
        <v>3644</v>
      </c>
      <c r="N31" s="37">
        <v>44533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42" t="s">
        <v>36</v>
      </c>
      <c r="C32" s="28" t="s">
        <v>217</v>
      </c>
      <c r="D32" s="41">
        <v>42</v>
      </c>
      <c r="E32" s="39" t="s">
        <v>36</v>
      </c>
      <c r="F32" s="39" t="s">
        <v>36</v>
      </c>
      <c r="G32" s="41">
        <v>7</v>
      </c>
      <c r="H32" s="39">
        <v>1</v>
      </c>
      <c r="I32" s="39"/>
      <c r="J32" s="39">
        <v>1</v>
      </c>
      <c r="K32" s="39" t="s">
        <v>36</v>
      </c>
      <c r="L32" s="41">
        <v>1235125</v>
      </c>
      <c r="M32" s="41">
        <v>210014</v>
      </c>
      <c r="N32" s="37">
        <v>43406</v>
      </c>
      <c r="O32" s="36" t="s">
        <v>218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9" t="s">
        <v>36</v>
      </c>
      <c r="C33" s="28" t="s">
        <v>228</v>
      </c>
      <c r="D33" s="41">
        <v>37.19</v>
      </c>
      <c r="E33" s="39" t="s">
        <v>36</v>
      </c>
      <c r="F33" s="39" t="s">
        <v>36</v>
      </c>
      <c r="G33" s="41">
        <v>7</v>
      </c>
      <c r="H33" s="39">
        <v>1</v>
      </c>
      <c r="I33" s="39">
        <f>G33/H33</f>
        <v>7</v>
      </c>
      <c r="J33" s="39">
        <v>1</v>
      </c>
      <c r="K33" s="39" t="s">
        <v>36</v>
      </c>
      <c r="L33" s="41">
        <v>14096.17</v>
      </c>
      <c r="M33" s="41">
        <v>2588</v>
      </c>
      <c r="N33" s="37">
        <v>44477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14"/>
      <c r="B34" s="14"/>
      <c r="C34" s="27" t="s">
        <v>229</v>
      </c>
      <c r="D34" s="34">
        <f>SUM(D23:D33)</f>
        <v>130096.26999999999</v>
      </c>
      <c r="E34" s="34">
        <v>313883.40999999997</v>
      </c>
      <c r="F34" s="65">
        <f t="shared" ref="F34" si="1">(D34-E34)/E34</f>
        <v>-0.5855267725044786</v>
      </c>
      <c r="G34" s="34">
        <f t="shared" ref="G34" si="2">SUM(G23:G33)</f>
        <v>19416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>
      <c r="R35" s="33"/>
    </row>
    <row r="36" spans="1:26" ht="17.25" customHeight="1">
      <c r="R36" s="33"/>
    </row>
    <row r="48" spans="1:26">
      <c r="R48" s="33"/>
    </row>
    <row r="52" spans="16:16">
      <c r="P52" s="33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sheetPr codeName="Sheet57"/>
  <dimension ref="A1:AB78"/>
  <sheetViews>
    <sheetView topLeftCell="A19" zoomScale="60" zoomScaleNormal="60" workbookViewId="0">
      <selection activeCell="A42" sqref="A42:XF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" style="1" customWidth="1"/>
    <col min="25" max="25" width="14.88671875" style="1" customWidth="1"/>
    <col min="26" max="26" width="12" style="1" bestFit="1" customWidth="1"/>
    <col min="27" max="27" width="10.88671875" style="1" bestFit="1" customWidth="1"/>
    <col min="28" max="16384" width="8.88671875" style="1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222</v>
      </c>
      <c r="E6" s="4" t="s">
        <v>232</v>
      </c>
      <c r="F6" s="156"/>
      <c r="G6" s="4" t="s">
        <v>222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Z9" s="32"/>
    </row>
    <row r="10" spans="1:28" ht="21.6">
      <c r="A10" s="159"/>
      <c r="B10" s="159"/>
      <c r="C10" s="156"/>
      <c r="D10" s="75" t="s">
        <v>223</v>
      </c>
      <c r="E10" s="75" t="s">
        <v>233</v>
      </c>
      <c r="F10" s="156"/>
      <c r="G10" s="75" t="s">
        <v>223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Z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109</v>
      </c>
      <c r="D13" s="41">
        <v>196379.44</v>
      </c>
      <c r="E13" s="39" t="s">
        <v>36</v>
      </c>
      <c r="F13" s="39" t="s">
        <v>36</v>
      </c>
      <c r="G13" s="41">
        <v>27323</v>
      </c>
      <c r="H13" s="39">
        <v>201</v>
      </c>
      <c r="I13" s="39">
        <f>G13/H13</f>
        <v>135.93532338308458</v>
      </c>
      <c r="J13" s="39">
        <v>16</v>
      </c>
      <c r="K13" s="39">
        <v>1</v>
      </c>
      <c r="L13" s="41">
        <v>223137.11</v>
      </c>
      <c r="M13" s="41">
        <v>30873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>
        <v>1</v>
      </c>
      <c r="C14" s="28" t="s">
        <v>112</v>
      </c>
      <c r="D14" s="41">
        <v>30661.34</v>
      </c>
      <c r="E14" s="39">
        <v>63444.28</v>
      </c>
      <c r="F14" s="45">
        <f>(D14-E14)/E14</f>
        <v>-0.51672018344285731</v>
      </c>
      <c r="G14" s="41">
        <v>4446</v>
      </c>
      <c r="H14" s="39">
        <v>86</v>
      </c>
      <c r="I14" s="39">
        <f>G14/H14</f>
        <v>51.697674418604649</v>
      </c>
      <c r="J14" s="39">
        <v>12</v>
      </c>
      <c r="K14" s="39">
        <v>4</v>
      </c>
      <c r="L14" s="41">
        <v>465722</v>
      </c>
      <c r="M14" s="41">
        <v>65575</v>
      </c>
      <c r="N14" s="37">
        <v>44526</v>
      </c>
      <c r="O14" s="3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2</v>
      </c>
      <c r="C15" s="28" t="s">
        <v>54</v>
      </c>
      <c r="D15" s="41">
        <v>18855.54</v>
      </c>
      <c r="E15" s="39">
        <v>22825.7</v>
      </c>
      <c r="F15" s="45">
        <f>(D15-E15)/E15</f>
        <v>-0.17393376763910853</v>
      </c>
      <c r="G15" s="41">
        <v>3572</v>
      </c>
      <c r="H15" s="39">
        <v>76</v>
      </c>
      <c r="I15" s="39">
        <f>G15/H15</f>
        <v>47</v>
      </c>
      <c r="J15" s="39">
        <v>11</v>
      </c>
      <c r="K15" s="39">
        <v>4</v>
      </c>
      <c r="L15" s="41">
        <v>128864</v>
      </c>
      <c r="M15" s="41">
        <v>25360</v>
      </c>
      <c r="N15" s="37">
        <v>44526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191</v>
      </c>
      <c r="D16" s="41">
        <v>17953</v>
      </c>
      <c r="E16" s="39" t="s">
        <v>36</v>
      </c>
      <c r="F16" s="39" t="s">
        <v>36</v>
      </c>
      <c r="G16" s="41">
        <v>2661</v>
      </c>
      <c r="H16" s="39" t="s">
        <v>36</v>
      </c>
      <c r="I16" s="39" t="s">
        <v>36</v>
      </c>
      <c r="J16" s="39">
        <v>10</v>
      </c>
      <c r="K16" s="39">
        <v>1</v>
      </c>
      <c r="L16" s="41">
        <v>17953</v>
      </c>
      <c r="M16" s="41">
        <v>2661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 t="s">
        <v>149</v>
      </c>
      <c r="C17" s="28" t="s">
        <v>111</v>
      </c>
      <c r="D17" s="41">
        <v>10910.63</v>
      </c>
      <c r="E17" s="39" t="s">
        <v>36</v>
      </c>
      <c r="F17" s="45" t="s">
        <v>36</v>
      </c>
      <c r="G17" s="41">
        <v>2335</v>
      </c>
      <c r="H17" s="39">
        <v>22</v>
      </c>
      <c r="I17" s="39">
        <f>G17/H17</f>
        <v>106.13636363636364</v>
      </c>
      <c r="J17" s="39">
        <v>13</v>
      </c>
      <c r="K17" s="39">
        <v>0</v>
      </c>
      <c r="L17" s="41">
        <v>10911</v>
      </c>
      <c r="M17" s="41">
        <v>2335</v>
      </c>
      <c r="N17" s="37" t="s">
        <v>150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>
        <v>3</v>
      </c>
      <c r="C18" s="28" t="s">
        <v>182</v>
      </c>
      <c r="D18" s="41">
        <v>9383.23</v>
      </c>
      <c r="E18" s="39">
        <v>14049.54</v>
      </c>
      <c r="F18" s="45">
        <f>(D18-E18)/E18</f>
        <v>-0.33213258227671516</v>
      </c>
      <c r="G18" s="41">
        <v>1870</v>
      </c>
      <c r="H18" s="39">
        <v>80</v>
      </c>
      <c r="I18" s="39">
        <f>G18/H18</f>
        <v>23.375</v>
      </c>
      <c r="J18" s="39">
        <v>18</v>
      </c>
      <c r="K18" s="39">
        <v>2</v>
      </c>
      <c r="L18" s="41">
        <v>27352.02</v>
      </c>
      <c r="M18" s="41">
        <v>5564</v>
      </c>
      <c r="N18" s="37">
        <v>44540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214</v>
      </c>
      <c r="D19" s="41">
        <v>5702.06</v>
      </c>
      <c r="E19" s="39" t="s">
        <v>36</v>
      </c>
      <c r="F19" s="39" t="s">
        <v>36</v>
      </c>
      <c r="G19" s="41">
        <v>1115</v>
      </c>
      <c r="H19" s="39">
        <v>68</v>
      </c>
      <c r="I19" s="39">
        <f>G19/H19</f>
        <v>16.397058823529413</v>
      </c>
      <c r="J19" s="39">
        <v>17</v>
      </c>
      <c r="K19" s="39">
        <v>1</v>
      </c>
      <c r="L19" s="41">
        <v>6258.31</v>
      </c>
      <c r="M19" s="41">
        <v>1241</v>
      </c>
      <c r="N19" s="37">
        <v>44547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4</v>
      </c>
      <c r="C20" s="28" t="s">
        <v>224</v>
      </c>
      <c r="D20" s="41">
        <v>4223</v>
      </c>
      <c r="E20" s="39">
        <v>8956</v>
      </c>
      <c r="F20" s="45">
        <f>(D20-E20)/E20</f>
        <v>-0.52847253238052705</v>
      </c>
      <c r="G20" s="41">
        <v>629</v>
      </c>
      <c r="H20" s="39" t="s">
        <v>36</v>
      </c>
      <c r="I20" s="39" t="s">
        <v>36</v>
      </c>
      <c r="J20" s="39">
        <v>4</v>
      </c>
      <c r="K20" s="39">
        <v>2</v>
      </c>
      <c r="L20" s="41">
        <v>16020</v>
      </c>
      <c r="M20" s="41">
        <v>2439</v>
      </c>
      <c r="N20" s="37">
        <v>44540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7</v>
      </c>
      <c r="C21" s="28" t="s">
        <v>225</v>
      </c>
      <c r="D21" s="41">
        <v>3751.43</v>
      </c>
      <c r="E21" s="39">
        <v>5248.73</v>
      </c>
      <c r="F21" s="45">
        <f>(D21-E21)/E21</f>
        <v>-0.28526900793144244</v>
      </c>
      <c r="G21" s="41">
        <v>540</v>
      </c>
      <c r="H21" s="39">
        <v>16</v>
      </c>
      <c r="I21" s="39">
        <f>G21/H21</f>
        <v>33.75</v>
      </c>
      <c r="J21" s="39">
        <v>7</v>
      </c>
      <c r="K21" s="39">
        <v>3</v>
      </c>
      <c r="L21" s="41">
        <v>22855.09</v>
      </c>
      <c r="M21" s="41">
        <v>3538</v>
      </c>
      <c r="N21" s="37">
        <v>44533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5</v>
      </c>
      <c r="C22" s="28" t="s">
        <v>226</v>
      </c>
      <c r="D22" s="41">
        <v>3124.67</v>
      </c>
      <c r="E22" s="39">
        <v>7642.18</v>
      </c>
      <c r="F22" s="45">
        <f>(D22-E22)/E22</f>
        <v>-0.5911284476419032</v>
      </c>
      <c r="G22" s="41">
        <v>451</v>
      </c>
      <c r="H22" s="39">
        <v>16</v>
      </c>
      <c r="I22" s="39">
        <f>G22/H22</f>
        <v>28.1875</v>
      </c>
      <c r="J22" s="39">
        <v>6</v>
      </c>
      <c r="K22" s="39">
        <v>3</v>
      </c>
      <c r="L22" s="41">
        <v>30833.24</v>
      </c>
      <c r="M22" s="41">
        <v>4662</v>
      </c>
      <c r="N22" s="37">
        <v>44533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300944.33999999997</v>
      </c>
      <c r="E23" s="34">
        <v>139616.06</v>
      </c>
      <c r="F23" s="65">
        <f>(D23-E23)/E23</f>
        <v>1.1555137711234651</v>
      </c>
      <c r="G23" s="34">
        <f t="shared" ref="G23" si="0">SUM(G13:G22)</f>
        <v>44942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Y23" s="32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2"/>
      <c r="Z24" s="26"/>
    </row>
    <row r="25" spans="1:28" ht="25.35" customHeight="1">
      <c r="A25" s="35">
        <v>11</v>
      </c>
      <c r="B25" s="35" t="s">
        <v>34</v>
      </c>
      <c r="C25" s="28" t="s">
        <v>234</v>
      </c>
      <c r="D25" s="41">
        <v>3076</v>
      </c>
      <c r="E25" s="39" t="s">
        <v>36</v>
      </c>
      <c r="F25" s="39" t="s">
        <v>36</v>
      </c>
      <c r="G25" s="41">
        <v>472</v>
      </c>
      <c r="H25" s="39">
        <v>20</v>
      </c>
      <c r="I25" s="39">
        <f t="shared" ref="I25:I31" si="1">G25/H25</f>
        <v>23.6</v>
      </c>
      <c r="J25" s="39">
        <v>11</v>
      </c>
      <c r="K25" s="39">
        <v>1</v>
      </c>
      <c r="L25" s="41">
        <v>3076</v>
      </c>
      <c r="M25" s="41">
        <v>472</v>
      </c>
      <c r="N25" s="37">
        <v>44547</v>
      </c>
      <c r="O25" s="36" t="s">
        <v>91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35">
        <v>6</v>
      </c>
      <c r="C26" s="28" t="s">
        <v>227</v>
      </c>
      <c r="D26" s="41">
        <v>1569.28</v>
      </c>
      <c r="E26" s="39">
        <v>5876.07</v>
      </c>
      <c r="F26" s="45">
        <f t="shared" ref="F26:F31" si="2">(D26-E26)/E26</f>
        <v>-0.73293715017009675</v>
      </c>
      <c r="G26" s="41">
        <v>301</v>
      </c>
      <c r="H26" s="39">
        <v>16</v>
      </c>
      <c r="I26" s="39">
        <f t="shared" si="1"/>
        <v>18.8125</v>
      </c>
      <c r="J26" s="39">
        <v>7</v>
      </c>
      <c r="K26" s="39">
        <v>3</v>
      </c>
      <c r="L26" s="41">
        <v>17296.45</v>
      </c>
      <c r="M26" s="41">
        <v>3608</v>
      </c>
      <c r="N26" s="37">
        <v>44533</v>
      </c>
      <c r="O26" s="36" t="s">
        <v>48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64">
        <v>13</v>
      </c>
      <c r="C27" s="28" t="s">
        <v>173</v>
      </c>
      <c r="D27" s="41">
        <v>1435</v>
      </c>
      <c r="E27" s="39">
        <v>1059.02</v>
      </c>
      <c r="F27" s="45">
        <f t="shared" si="2"/>
        <v>0.3550263451115182</v>
      </c>
      <c r="G27" s="41">
        <v>233</v>
      </c>
      <c r="H27" s="39">
        <v>8</v>
      </c>
      <c r="I27" s="39">
        <f>G27/H27</f>
        <v>29.125</v>
      </c>
      <c r="J27" s="39">
        <v>4</v>
      </c>
      <c r="K27" s="39">
        <v>14</v>
      </c>
      <c r="L27" s="41">
        <v>134992</v>
      </c>
      <c r="M27" s="41">
        <v>24091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>
        <v>8</v>
      </c>
      <c r="C28" s="28" t="s">
        <v>235</v>
      </c>
      <c r="D28" s="41">
        <v>1326.68</v>
      </c>
      <c r="E28" s="39">
        <v>4682.3100000000004</v>
      </c>
      <c r="F28" s="45">
        <f t="shared" si="2"/>
        <v>-0.71666122063682236</v>
      </c>
      <c r="G28" s="41">
        <v>206</v>
      </c>
      <c r="H28" s="39">
        <v>9</v>
      </c>
      <c r="I28" s="39">
        <f t="shared" si="1"/>
        <v>22.888888888888889</v>
      </c>
      <c r="J28" s="39">
        <v>4</v>
      </c>
      <c r="K28" s="39">
        <v>5</v>
      </c>
      <c r="L28" s="41">
        <v>76974.98</v>
      </c>
      <c r="M28" s="41">
        <v>11940</v>
      </c>
      <c r="N28" s="37">
        <v>44519</v>
      </c>
      <c r="O28" s="36" t="s">
        <v>39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  <c r="AA28" s="7"/>
      <c r="AB28" s="32"/>
    </row>
    <row r="29" spans="1:28" ht="25.35" customHeight="1">
      <c r="A29" s="35">
        <v>15</v>
      </c>
      <c r="B29" s="35">
        <v>12</v>
      </c>
      <c r="C29" s="28" t="s">
        <v>133</v>
      </c>
      <c r="D29" s="41">
        <v>985.7</v>
      </c>
      <c r="E29" s="39">
        <v>1251.2</v>
      </c>
      <c r="F29" s="45">
        <f t="shared" si="2"/>
        <v>-0.21219629156010231</v>
      </c>
      <c r="G29" s="41">
        <v>198</v>
      </c>
      <c r="H29" s="39">
        <v>4</v>
      </c>
      <c r="I29" s="39">
        <f t="shared" si="1"/>
        <v>49.5</v>
      </c>
      <c r="J29" s="39">
        <v>2</v>
      </c>
      <c r="K29" s="39">
        <v>3</v>
      </c>
      <c r="L29" s="41">
        <v>6388.08</v>
      </c>
      <c r="M29" s="41">
        <v>1309</v>
      </c>
      <c r="N29" s="37">
        <v>44533</v>
      </c>
      <c r="O29" s="36" t="s">
        <v>119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  <c r="AA29" s="7"/>
      <c r="AB29" s="32"/>
    </row>
    <row r="30" spans="1:28" ht="25.35" customHeight="1">
      <c r="A30" s="35">
        <v>16</v>
      </c>
      <c r="B30" s="35">
        <v>9</v>
      </c>
      <c r="C30" s="28" t="s">
        <v>181</v>
      </c>
      <c r="D30" s="41">
        <v>760.9</v>
      </c>
      <c r="E30" s="39">
        <v>4385.25</v>
      </c>
      <c r="F30" s="45">
        <f t="shared" si="2"/>
        <v>-0.82648651730232026</v>
      </c>
      <c r="G30" s="41">
        <v>127</v>
      </c>
      <c r="H30" s="39">
        <v>10</v>
      </c>
      <c r="I30" s="39">
        <f t="shared" si="1"/>
        <v>12.7</v>
      </c>
      <c r="J30" s="39">
        <v>6</v>
      </c>
      <c r="K30" s="39">
        <v>2</v>
      </c>
      <c r="L30" s="41">
        <v>7293</v>
      </c>
      <c r="M30" s="41">
        <v>1229</v>
      </c>
      <c r="N30" s="37">
        <v>44540</v>
      </c>
      <c r="O30" s="36" t="s">
        <v>41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  <c r="AA30" s="7"/>
      <c r="AB30" s="32"/>
    </row>
    <row r="31" spans="1:28" ht="25.35" customHeight="1">
      <c r="A31" s="35">
        <v>17</v>
      </c>
      <c r="B31" s="35">
        <v>19</v>
      </c>
      <c r="C31" s="28" t="s">
        <v>121</v>
      </c>
      <c r="D31" s="41">
        <v>563.29999999999995</v>
      </c>
      <c r="E31" s="39">
        <v>763.1</v>
      </c>
      <c r="F31" s="45">
        <f t="shared" si="2"/>
        <v>-0.26182675927139309</v>
      </c>
      <c r="G31" s="41">
        <v>78</v>
      </c>
      <c r="H31" s="39">
        <v>2</v>
      </c>
      <c r="I31" s="39">
        <f t="shared" si="1"/>
        <v>39</v>
      </c>
      <c r="J31" s="39">
        <v>1</v>
      </c>
      <c r="K31" s="39">
        <v>6</v>
      </c>
      <c r="L31" s="41">
        <v>41622</v>
      </c>
      <c r="M31" s="41">
        <v>6858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35" t="s">
        <v>34</v>
      </c>
      <c r="C32" s="28" t="s">
        <v>203</v>
      </c>
      <c r="D32" s="41">
        <v>541</v>
      </c>
      <c r="E32" s="39" t="s">
        <v>36</v>
      </c>
      <c r="F32" s="45" t="s">
        <v>36</v>
      </c>
      <c r="G32" s="41">
        <v>104</v>
      </c>
      <c r="H32" s="39" t="s">
        <v>36</v>
      </c>
      <c r="I32" s="39" t="s">
        <v>36</v>
      </c>
      <c r="J32" s="39">
        <v>4</v>
      </c>
      <c r="K32" s="39">
        <v>1</v>
      </c>
      <c r="L32" s="41">
        <v>541</v>
      </c>
      <c r="M32" s="41">
        <v>104</v>
      </c>
      <c r="N32" s="37">
        <v>44547</v>
      </c>
      <c r="O32" s="36" t="s">
        <v>204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  <c r="AA32" s="7"/>
      <c r="AB32" s="32"/>
    </row>
    <row r="33" spans="1:28" ht="25.35" customHeight="1">
      <c r="A33" s="35">
        <v>19</v>
      </c>
      <c r="B33" s="42" t="s">
        <v>36</v>
      </c>
      <c r="C33" s="28" t="s">
        <v>236</v>
      </c>
      <c r="D33" s="41">
        <v>395</v>
      </c>
      <c r="E33" s="39" t="s">
        <v>36</v>
      </c>
      <c r="F33" s="39" t="s">
        <v>36</v>
      </c>
      <c r="G33" s="41">
        <v>150</v>
      </c>
      <c r="H33" s="39">
        <v>3</v>
      </c>
      <c r="I33" s="39">
        <f>G33/H33</f>
        <v>50</v>
      </c>
      <c r="J33" s="39">
        <v>1</v>
      </c>
      <c r="K33" s="39" t="s">
        <v>36</v>
      </c>
      <c r="L33" s="41">
        <v>117049.92</v>
      </c>
      <c r="M33" s="41">
        <v>24105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  <c r="AA33" s="7"/>
      <c r="AB33" s="32"/>
    </row>
    <row r="34" spans="1:28" ht="25.35" customHeight="1">
      <c r="A34" s="35">
        <v>20</v>
      </c>
      <c r="B34" s="35">
        <v>16</v>
      </c>
      <c r="C34" s="28" t="s">
        <v>122</v>
      </c>
      <c r="D34" s="41">
        <v>348.3</v>
      </c>
      <c r="E34" s="39">
        <v>902.16</v>
      </c>
      <c r="F34" s="45">
        <f t="shared" ref="F34" si="3">(D34-E34)/E34</f>
        <v>-0.61392657621707891</v>
      </c>
      <c r="G34" s="41">
        <v>70</v>
      </c>
      <c r="H34" s="39">
        <v>6</v>
      </c>
      <c r="I34" s="39">
        <f t="shared" ref="I34" si="4">G34/H34</f>
        <v>11.666666666666666</v>
      </c>
      <c r="J34" s="39">
        <v>5</v>
      </c>
      <c r="K34" s="39">
        <v>5</v>
      </c>
      <c r="L34" s="41">
        <v>26939.759999999998</v>
      </c>
      <c r="M34" s="41">
        <v>4752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8" ht="25.35" customHeight="1">
      <c r="A35" s="14"/>
      <c r="B35" s="14"/>
      <c r="C35" s="27" t="s">
        <v>69</v>
      </c>
      <c r="D35" s="34">
        <f>SUM(D23:D34)</f>
        <v>311945.5</v>
      </c>
      <c r="E35" s="34">
        <v>149732.22999999998</v>
      </c>
      <c r="F35" s="65">
        <f>(D35-E35)/E35</f>
        <v>1.0833557344333951</v>
      </c>
      <c r="G35" s="34">
        <f>SUM(G23:G34)</f>
        <v>46881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20</v>
      </c>
      <c r="B37" s="35">
        <v>20</v>
      </c>
      <c r="C37" s="28" t="s">
        <v>212</v>
      </c>
      <c r="D37" s="41">
        <v>333.99</v>
      </c>
      <c r="E37" s="39">
        <v>716.4</v>
      </c>
      <c r="F37" s="45">
        <f t="shared" ref="F37:F43" si="5">(D37-E37)/E37</f>
        <v>-0.53379396984924621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12</v>
      </c>
      <c r="L37" s="41">
        <v>414466</v>
      </c>
      <c r="M37" s="41">
        <v>61464</v>
      </c>
      <c r="N37" s="37">
        <v>44470</v>
      </c>
      <c r="O37" s="36" t="s">
        <v>43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21</v>
      </c>
      <c r="B38" s="59">
        <v>10</v>
      </c>
      <c r="C38" s="47" t="s">
        <v>237</v>
      </c>
      <c r="D38" s="41">
        <v>306</v>
      </c>
      <c r="E38" s="39">
        <v>2506</v>
      </c>
      <c r="F38" s="45">
        <f t="shared" si="5"/>
        <v>-0.87789305666400641</v>
      </c>
      <c r="G38" s="41">
        <v>68</v>
      </c>
      <c r="H38" s="39" t="s">
        <v>36</v>
      </c>
      <c r="I38" s="39" t="s">
        <v>36</v>
      </c>
      <c r="J38" s="39">
        <v>3</v>
      </c>
      <c r="K38" s="39">
        <v>6</v>
      </c>
      <c r="L38" s="41">
        <v>70987</v>
      </c>
      <c r="M38" s="41">
        <v>13933</v>
      </c>
      <c r="N38" s="37">
        <v>44512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8" ht="25.35" customHeight="1">
      <c r="A39" s="35">
        <v>22</v>
      </c>
      <c r="B39" s="35">
        <v>21</v>
      </c>
      <c r="C39" s="28" t="s">
        <v>238</v>
      </c>
      <c r="D39" s="41">
        <v>275</v>
      </c>
      <c r="E39" s="39">
        <v>482</v>
      </c>
      <c r="F39" s="45">
        <f t="shared" si="5"/>
        <v>-0.42946058091286304</v>
      </c>
      <c r="G39" s="41">
        <v>39</v>
      </c>
      <c r="H39" s="39" t="s">
        <v>36</v>
      </c>
      <c r="I39" s="39" t="s">
        <v>36</v>
      </c>
      <c r="J39" s="39">
        <v>1</v>
      </c>
      <c r="K39" s="39">
        <v>4</v>
      </c>
      <c r="L39" s="41">
        <v>11814</v>
      </c>
      <c r="M39" s="41">
        <v>1813</v>
      </c>
      <c r="N39" s="37">
        <v>44526</v>
      </c>
      <c r="O39" s="36" t="s">
        <v>65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8" ht="25.35" customHeight="1">
      <c r="A40" s="35">
        <v>23</v>
      </c>
      <c r="B40" s="35">
        <v>11</v>
      </c>
      <c r="C40" s="28" t="s">
        <v>100</v>
      </c>
      <c r="D40" s="41">
        <v>212.5</v>
      </c>
      <c r="E40" s="39">
        <v>1875.75</v>
      </c>
      <c r="F40" s="45">
        <f t="shared" si="5"/>
        <v>-0.88671198187391709</v>
      </c>
      <c r="G40" s="41">
        <v>40</v>
      </c>
      <c r="H40" s="39">
        <v>5</v>
      </c>
      <c r="I40" s="39">
        <f>G40/H40</f>
        <v>8</v>
      </c>
      <c r="J40" s="39">
        <v>3</v>
      </c>
      <c r="K40" s="39">
        <v>3</v>
      </c>
      <c r="L40" s="41">
        <v>8238.7900000000009</v>
      </c>
      <c r="M40" s="41">
        <v>1474</v>
      </c>
      <c r="N40" s="37">
        <v>44533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24</v>
      </c>
      <c r="B41" s="64">
        <v>26</v>
      </c>
      <c r="C41" s="28" t="s">
        <v>239</v>
      </c>
      <c r="D41" s="41">
        <v>165</v>
      </c>
      <c r="E41" s="39">
        <v>162.49</v>
      </c>
      <c r="F41" s="45">
        <f t="shared" si="5"/>
        <v>1.5447104437196078E-2</v>
      </c>
      <c r="G41" s="41">
        <v>66</v>
      </c>
      <c r="H41" s="39">
        <v>5</v>
      </c>
      <c r="I41" s="39">
        <f>G41/H41</f>
        <v>13.2</v>
      </c>
      <c r="J41" s="39">
        <v>3</v>
      </c>
      <c r="K41" s="39" t="s">
        <v>36</v>
      </c>
      <c r="L41" s="41">
        <v>53819.69</v>
      </c>
      <c r="M41" s="41">
        <v>11193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25</v>
      </c>
      <c r="B42" s="35">
        <v>15</v>
      </c>
      <c r="C42" s="28" t="s">
        <v>193</v>
      </c>
      <c r="D42" s="41">
        <v>149</v>
      </c>
      <c r="E42" s="39">
        <v>920</v>
      </c>
      <c r="F42" s="45">
        <f t="shared" si="5"/>
        <v>-0.83804347826086956</v>
      </c>
      <c r="G42" s="41">
        <v>35</v>
      </c>
      <c r="H42" s="39" t="s">
        <v>36</v>
      </c>
      <c r="I42" s="39" t="s">
        <v>36</v>
      </c>
      <c r="J42" s="39">
        <v>1</v>
      </c>
      <c r="K42" s="39">
        <v>3</v>
      </c>
      <c r="L42" s="41">
        <v>7101</v>
      </c>
      <c r="M42" s="41">
        <v>1542</v>
      </c>
      <c r="N42" s="37">
        <v>44533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26</v>
      </c>
      <c r="B43" s="59">
        <v>30</v>
      </c>
      <c r="C43" s="28" t="s">
        <v>194</v>
      </c>
      <c r="D43" s="41">
        <v>100</v>
      </c>
      <c r="E43" s="41">
        <v>109.2</v>
      </c>
      <c r="F43" s="45">
        <f t="shared" si="5"/>
        <v>-8.4249084249084269E-2</v>
      </c>
      <c r="G43" s="41">
        <v>27</v>
      </c>
      <c r="H43" s="39">
        <v>2</v>
      </c>
      <c r="I43" s="39">
        <f>G43/H43</f>
        <v>13.5</v>
      </c>
      <c r="J43" s="39">
        <v>1</v>
      </c>
      <c r="K43" s="39">
        <v>3</v>
      </c>
      <c r="L43" s="41">
        <v>4183.8</v>
      </c>
      <c r="M43" s="41">
        <v>854</v>
      </c>
      <c r="N43" s="37">
        <v>44526</v>
      </c>
      <c r="O43" s="36" t="s">
        <v>57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8" ht="25.35" customHeight="1">
      <c r="A44" s="35">
        <v>27</v>
      </c>
      <c r="B44" s="42" t="s">
        <v>36</v>
      </c>
      <c r="C44" s="28" t="s">
        <v>240</v>
      </c>
      <c r="D44" s="41">
        <v>70.819999999999993</v>
      </c>
      <c r="E44" s="39" t="s">
        <v>36</v>
      </c>
      <c r="F44" s="45" t="s">
        <v>36</v>
      </c>
      <c r="G44" s="41">
        <v>20</v>
      </c>
      <c r="H44" s="39">
        <v>3</v>
      </c>
      <c r="I44" s="39">
        <f>G44/H44</f>
        <v>6.666666666666667</v>
      </c>
      <c r="J44" s="39">
        <v>3</v>
      </c>
      <c r="K44" s="39">
        <v>4</v>
      </c>
      <c r="L44" s="41">
        <v>16111.68</v>
      </c>
      <c r="M44" s="41">
        <v>2544</v>
      </c>
      <c r="N44" s="37">
        <v>44512</v>
      </c>
      <c r="O44" s="36" t="s">
        <v>91</v>
      </c>
      <c r="P44" s="33"/>
      <c r="Q44" s="54"/>
      <c r="R44" s="54"/>
      <c r="S44" s="54"/>
      <c r="T44" s="54"/>
      <c r="U44" s="55"/>
      <c r="V44" s="55"/>
      <c r="W44" s="56"/>
      <c r="X44" s="32"/>
      <c r="Y44" s="56"/>
      <c r="Z44" s="55"/>
      <c r="AA44" s="7"/>
      <c r="AB44" s="32"/>
    </row>
    <row r="45" spans="1:28" ht="25.35" customHeight="1">
      <c r="A45" s="35">
        <v>28</v>
      </c>
      <c r="B45" s="42" t="s">
        <v>36</v>
      </c>
      <c r="C45" s="40" t="s">
        <v>241</v>
      </c>
      <c r="D45" s="41">
        <v>68</v>
      </c>
      <c r="E45" s="39" t="s">
        <v>36</v>
      </c>
      <c r="F45" s="39" t="s">
        <v>36</v>
      </c>
      <c r="G45" s="41">
        <v>26</v>
      </c>
      <c r="H45" s="39">
        <v>5</v>
      </c>
      <c r="I45" s="39">
        <f>G45/H45</f>
        <v>5.2</v>
      </c>
      <c r="J45" s="39">
        <v>2</v>
      </c>
      <c r="K45" s="39" t="s">
        <v>36</v>
      </c>
      <c r="L45" s="41">
        <v>68106.86</v>
      </c>
      <c r="M45" s="41">
        <v>15042</v>
      </c>
      <c r="N45" s="37">
        <v>44113</v>
      </c>
      <c r="O45" s="36" t="s">
        <v>48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  <c r="AA45" s="7"/>
      <c r="AB45" s="32"/>
    </row>
    <row r="46" spans="1:28" ht="25.35" customHeight="1">
      <c r="A46" s="35">
        <v>29</v>
      </c>
      <c r="B46" s="35">
        <v>29</v>
      </c>
      <c r="C46" s="28" t="s">
        <v>202</v>
      </c>
      <c r="D46" s="41">
        <v>61</v>
      </c>
      <c r="E46" s="39">
        <v>120</v>
      </c>
      <c r="F46" s="45">
        <f>(D46-E46)/E46</f>
        <v>-0.49166666666666664</v>
      </c>
      <c r="G46" s="41">
        <v>11</v>
      </c>
      <c r="H46" s="39" t="s">
        <v>36</v>
      </c>
      <c r="I46" s="39" t="s">
        <v>36</v>
      </c>
      <c r="J46" s="39">
        <v>1</v>
      </c>
      <c r="K46" s="39">
        <v>5</v>
      </c>
      <c r="L46" s="41">
        <v>2356.91</v>
      </c>
      <c r="M46" s="41">
        <v>438</v>
      </c>
      <c r="N46" s="37">
        <v>44519</v>
      </c>
      <c r="O46" s="36" t="s">
        <v>81</v>
      </c>
      <c r="P46" s="33"/>
      <c r="Q46" s="54"/>
      <c r="R46" s="54"/>
      <c r="S46" s="54"/>
      <c r="T46" s="54"/>
      <c r="U46" s="54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313686.81</v>
      </c>
      <c r="E47" s="34">
        <v>152411.38999999998</v>
      </c>
      <c r="F47" s="65">
        <f>(D47-E47)/E47</f>
        <v>1.0581585798804147</v>
      </c>
      <c r="G47" s="34">
        <f>SUM(G35:G46)</f>
        <v>47261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30</v>
      </c>
      <c r="B49" s="35">
        <v>33</v>
      </c>
      <c r="C49" s="40" t="s">
        <v>216</v>
      </c>
      <c r="D49" s="41">
        <v>60</v>
      </c>
      <c r="E49" s="41">
        <v>87</v>
      </c>
      <c r="F49" s="45">
        <f>(D49-E49)/E49</f>
        <v>-0.31034482758620691</v>
      </c>
      <c r="G49" s="41">
        <v>13</v>
      </c>
      <c r="H49" s="39" t="s">
        <v>36</v>
      </c>
      <c r="I49" s="39" t="s">
        <v>36</v>
      </c>
      <c r="J49" s="39">
        <v>1</v>
      </c>
      <c r="K49" s="39">
        <v>32</v>
      </c>
      <c r="L49" s="41">
        <v>17535.05</v>
      </c>
      <c r="M49" s="41">
        <v>3147</v>
      </c>
      <c r="N49" s="37">
        <v>44330</v>
      </c>
      <c r="O49" s="36" t="s">
        <v>81</v>
      </c>
      <c r="P49" s="33"/>
      <c r="Q49" s="54"/>
      <c r="R49" s="54"/>
      <c r="S49" s="54"/>
      <c r="T49" s="54"/>
      <c r="U49" s="55"/>
      <c r="V49" s="55"/>
      <c r="W49" s="32"/>
      <c r="X49" s="56"/>
      <c r="Y49" s="55"/>
      <c r="Z49" s="56"/>
    </row>
    <row r="50" spans="1:28" ht="25.35" customHeight="1">
      <c r="A50" s="35">
        <v>31</v>
      </c>
      <c r="B50" s="64">
        <v>32</v>
      </c>
      <c r="C50" s="40" t="s">
        <v>242</v>
      </c>
      <c r="D50" s="41">
        <v>57.5</v>
      </c>
      <c r="E50" s="39">
        <v>100</v>
      </c>
      <c r="F50" s="45">
        <f>(D50-E50)/E50</f>
        <v>-0.42499999999999999</v>
      </c>
      <c r="G50" s="41">
        <v>18</v>
      </c>
      <c r="H50" s="30">
        <v>3</v>
      </c>
      <c r="I50" s="39">
        <f>G50/H50</f>
        <v>6</v>
      </c>
      <c r="J50" s="30">
        <v>1</v>
      </c>
      <c r="K50" s="39" t="s">
        <v>36</v>
      </c>
      <c r="L50" s="41">
        <v>83079</v>
      </c>
      <c r="M50" s="41">
        <v>18514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32"/>
      <c r="Y50" s="56"/>
      <c r="Z50" s="55"/>
    </row>
    <row r="51" spans="1:28" ht="25.35" customHeight="1">
      <c r="A51" s="35">
        <v>32</v>
      </c>
      <c r="B51" s="42" t="s">
        <v>36</v>
      </c>
      <c r="C51" s="67" t="s">
        <v>243</v>
      </c>
      <c r="D51" s="41">
        <v>30</v>
      </c>
      <c r="E51" s="39" t="s">
        <v>36</v>
      </c>
      <c r="F51" s="45" t="s">
        <v>36</v>
      </c>
      <c r="G51" s="41">
        <v>12</v>
      </c>
      <c r="H51" s="39">
        <v>3</v>
      </c>
      <c r="I51" s="39">
        <f t="shared" ref="I51:I54" si="6">G51/H51</f>
        <v>4</v>
      </c>
      <c r="J51" s="39">
        <v>1</v>
      </c>
      <c r="K51" s="39" t="s">
        <v>36</v>
      </c>
      <c r="L51" s="41">
        <v>49007.85</v>
      </c>
      <c r="M51" s="41">
        <v>11034</v>
      </c>
      <c r="N51" s="37">
        <v>44372</v>
      </c>
      <c r="O51" s="46" t="s">
        <v>68</v>
      </c>
      <c r="P51" s="33"/>
      <c r="Q51" s="54"/>
      <c r="R51" s="54"/>
      <c r="S51" s="54"/>
      <c r="T51" s="54"/>
      <c r="U51" s="55"/>
      <c r="V51" s="55"/>
      <c r="W51" s="56"/>
      <c r="X51" s="32"/>
      <c r="Y51" s="56"/>
      <c r="Z51" s="55"/>
    </row>
    <row r="52" spans="1:28" ht="25.35" customHeight="1">
      <c r="A52" s="35">
        <v>33</v>
      </c>
      <c r="B52" s="64">
        <v>34</v>
      </c>
      <c r="C52" s="40" t="s">
        <v>244</v>
      </c>
      <c r="D52" s="41">
        <v>22.5</v>
      </c>
      <c r="E52" s="39">
        <v>55</v>
      </c>
      <c r="F52" s="45">
        <f t="shared" ref="F52:F55" si="7">(D52-E52)/E52</f>
        <v>-0.59090909090909094</v>
      </c>
      <c r="G52" s="41">
        <v>9</v>
      </c>
      <c r="H52" s="30">
        <v>4</v>
      </c>
      <c r="I52" s="39">
        <f t="shared" si="6"/>
        <v>2.25</v>
      </c>
      <c r="J52" s="30">
        <v>1</v>
      </c>
      <c r="K52" s="39" t="s">
        <v>36</v>
      </c>
      <c r="L52" s="41">
        <v>229370</v>
      </c>
      <c r="M52" s="41">
        <v>49009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32"/>
      <c r="Y52" s="56"/>
      <c r="Z52" s="55"/>
      <c r="AA52" s="7"/>
      <c r="AB52" s="32"/>
    </row>
    <row r="53" spans="1:28" ht="25.35" customHeight="1">
      <c r="A53" s="35">
        <v>34</v>
      </c>
      <c r="B53" s="35">
        <v>18</v>
      </c>
      <c r="C53" s="28" t="s">
        <v>246</v>
      </c>
      <c r="D53" s="41">
        <v>21.6</v>
      </c>
      <c r="E53" s="39">
        <v>822.71</v>
      </c>
      <c r="F53" s="45">
        <f t="shared" si="7"/>
        <v>-0.97374530515005286</v>
      </c>
      <c r="G53" s="41">
        <v>4</v>
      </c>
      <c r="H53" s="39">
        <v>1</v>
      </c>
      <c r="I53" s="39">
        <f t="shared" si="6"/>
        <v>4</v>
      </c>
      <c r="J53" s="39">
        <v>1</v>
      </c>
      <c r="K53" s="39">
        <v>10</v>
      </c>
      <c r="L53" s="41">
        <v>341798.79</v>
      </c>
      <c r="M53" s="41">
        <v>49628</v>
      </c>
      <c r="N53" s="37">
        <v>44484</v>
      </c>
      <c r="O53" s="36" t="s">
        <v>39</v>
      </c>
      <c r="P53" s="33"/>
      <c r="Q53" s="54"/>
      <c r="R53" s="54"/>
      <c r="S53" s="54"/>
      <c r="T53" s="54"/>
      <c r="U53" s="55"/>
      <c r="V53" s="55"/>
      <c r="W53" s="56"/>
      <c r="X53" s="56"/>
      <c r="Y53" s="55"/>
      <c r="Z53" s="32"/>
    </row>
    <row r="54" spans="1:28" ht="25.35" customHeight="1">
      <c r="A54" s="35">
        <v>35</v>
      </c>
      <c r="B54" s="35">
        <v>22</v>
      </c>
      <c r="C54" s="28" t="s">
        <v>247</v>
      </c>
      <c r="D54" s="41">
        <v>5</v>
      </c>
      <c r="E54" s="39">
        <v>473.23</v>
      </c>
      <c r="F54" s="45">
        <f t="shared" si="7"/>
        <v>-0.98943431312469621</v>
      </c>
      <c r="G54" s="41">
        <v>1</v>
      </c>
      <c r="H54" s="39">
        <v>1</v>
      </c>
      <c r="I54" s="39">
        <f t="shared" si="6"/>
        <v>1</v>
      </c>
      <c r="J54" s="39">
        <v>1</v>
      </c>
      <c r="K54" s="39">
        <v>8</v>
      </c>
      <c r="L54" s="41">
        <v>97754</v>
      </c>
      <c r="M54" s="41">
        <v>20380</v>
      </c>
      <c r="N54" s="37">
        <v>44498</v>
      </c>
      <c r="O54" s="36" t="s">
        <v>41</v>
      </c>
      <c r="P54" s="33"/>
      <c r="Q54" s="54"/>
      <c r="R54" s="54"/>
      <c r="S54" s="54"/>
      <c r="T54" s="54"/>
      <c r="U54" s="55"/>
      <c r="V54" s="55"/>
      <c r="W54" s="56"/>
      <c r="X54" s="32"/>
      <c r="Y54" s="56"/>
      <c r="Z54" s="55"/>
      <c r="AA54" s="7"/>
      <c r="AB54" s="32"/>
    </row>
    <row r="55" spans="1:28" ht="25.35" customHeight="1">
      <c r="A55" s="14"/>
      <c r="B55" s="14"/>
      <c r="C55" s="27" t="s">
        <v>248</v>
      </c>
      <c r="D55" s="34">
        <f>SUM(D47:D54)</f>
        <v>313883.40999999997</v>
      </c>
      <c r="E55" s="34">
        <v>152797.88999999998</v>
      </c>
      <c r="F55" s="65">
        <f t="shared" si="7"/>
        <v>1.0542391652136034</v>
      </c>
      <c r="G55" s="34">
        <f>SUM(G47:G54)</f>
        <v>47318</v>
      </c>
      <c r="H55" s="34"/>
      <c r="I55" s="16"/>
      <c r="J55" s="15"/>
      <c r="K55" s="17"/>
      <c r="L55" s="18"/>
      <c r="M55" s="22"/>
      <c r="N55" s="19"/>
      <c r="O55" s="46"/>
    </row>
    <row r="56" spans="1:28" ht="23.1" customHeight="1">
      <c r="R56" s="33"/>
    </row>
    <row r="57" spans="1:28" ht="17.25" customHeight="1">
      <c r="R57" s="33"/>
    </row>
    <row r="58" spans="1:28" ht="16.5" customHeight="1"/>
    <row r="70" spans="16:18">
      <c r="R70" s="33"/>
    </row>
    <row r="74" spans="16:18">
      <c r="P74" s="33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048A-0449-4B03-B7DF-4263348CE3C2}">
  <dimension ref="A1:W57"/>
  <sheetViews>
    <sheetView zoomScale="60" zoomScaleNormal="60" workbookViewId="0">
      <selection activeCell="R66" sqref="R66"/>
    </sheetView>
  </sheetViews>
  <sheetFormatPr defaultRowHeight="14.4"/>
  <cols>
    <col min="1" max="1" width="4.109375" customWidth="1"/>
    <col min="2" max="2" width="5.88671875" customWidth="1"/>
    <col min="3" max="3" width="29.44140625" customWidth="1"/>
    <col min="4" max="4" width="13.44140625" customWidth="1"/>
    <col min="5" max="5" width="14" customWidth="1"/>
    <col min="6" max="6" width="15.44140625" customWidth="1"/>
    <col min="7" max="7" width="12.44140625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</cols>
  <sheetData>
    <row r="1" spans="1:23" ht="19.8">
      <c r="A1" s="1"/>
      <c r="B1" s="1"/>
      <c r="C1" s="1"/>
      <c r="D1" s="1"/>
      <c r="E1" s="2" t="s">
        <v>952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8">
      <c r="A2" s="1"/>
      <c r="B2" s="1"/>
      <c r="C2" s="1"/>
      <c r="D2" s="1"/>
      <c r="E2" s="2" t="s">
        <v>953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3">
      <c r="A6" s="159"/>
      <c r="B6" s="159"/>
      <c r="C6" s="156"/>
      <c r="D6" s="4" t="s">
        <v>954</v>
      </c>
      <c r="E6" s="4" t="s">
        <v>941</v>
      </c>
      <c r="F6" s="156"/>
      <c r="G6" s="4" t="s">
        <v>954</v>
      </c>
      <c r="H6" s="156"/>
      <c r="I6" s="156"/>
      <c r="J6" s="156"/>
      <c r="K6" s="156"/>
      <c r="L6" s="156"/>
      <c r="M6" s="156"/>
      <c r="N6" s="156"/>
      <c r="O6" s="156"/>
    </row>
    <row r="7" spans="1:23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3" ht="15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3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</row>
    <row r="10" spans="1:23">
      <c r="A10" s="159"/>
      <c r="B10" s="159"/>
      <c r="C10" s="156"/>
      <c r="D10" s="4" t="s">
        <v>955</v>
      </c>
      <c r="E10" s="4" t="s">
        <v>942</v>
      </c>
      <c r="F10" s="156"/>
      <c r="G10" s="4" t="s">
        <v>955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</row>
    <row r="11" spans="1:23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</row>
    <row r="12" spans="1:23" ht="15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</row>
    <row r="13" spans="1:23" s="97" customFormat="1" ht="25.95" customHeight="1">
      <c r="A13" s="86">
        <v>1</v>
      </c>
      <c r="B13" s="86">
        <v>3</v>
      </c>
      <c r="C13" s="87" t="s">
        <v>945</v>
      </c>
      <c r="D13" s="88">
        <v>35175.83</v>
      </c>
      <c r="E13" s="88">
        <v>39685.19</v>
      </c>
      <c r="F13" s="98">
        <f>(D13-E13)/E13</f>
        <v>-0.11362828299423539</v>
      </c>
      <c r="G13" s="88">
        <v>5260</v>
      </c>
      <c r="H13" s="89">
        <v>80</v>
      </c>
      <c r="I13" s="89">
        <f>G13/H13</f>
        <v>65.75</v>
      </c>
      <c r="J13" s="89">
        <v>15</v>
      </c>
      <c r="K13" s="89">
        <v>2</v>
      </c>
      <c r="L13" s="88">
        <v>134078.54999999999</v>
      </c>
      <c r="M13" s="88">
        <v>21126</v>
      </c>
      <c r="N13" s="90">
        <v>44973</v>
      </c>
      <c r="O13" s="91" t="s">
        <v>48</v>
      </c>
    </row>
    <row r="14" spans="1:23" s="97" customFormat="1" ht="25.95" customHeight="1">
      <c r="A14" s="86">
        <v>2</v>
      </c>
      <c r="B14" s="86">
        <v>1</v>
      </c>
      <c r="C14" s="87" t="s">
        <v>943</v>
      </c>
      <c r="D14" s="88">
        <v>24199.57</v>
      </c>
      <c r="E14" s="88">
        <v>67460.160000000003</v>
      </c>
      <c r="F14" s="98">
        <f>(D14-E14)/E14</f>
        <v>-0.64127612504921427</v>
      </c>
      <c r="G14" s="88">
        <v>3195</v>
      </c>
      <c r="H14" s="89">
        <v>89</v>
      </c>
      <c r="I14" s="89">
        <f t="shared" ref="I14:I22" si="0">G14/H14</f>
        <v>35.898876404494381</v>
      </c>
      <c r="J14" s="89">
        <v>19</v>
      </c>
      <c r="K14" s="89">
        <v>2</v>
      </c>
      <c r="L14" s="88">
        <v>112147.3</v>
      </c>
      <c r="M14" s="88">
        <v>14861</v>
      </c>
      <c r="N14" s="90">
        <v>44974</v>
      </c>
      <c r="O14" s="91" t="s">
        <v>944</v>
      </c>
      <c r="V14" s="122"/>
      <c r="W14" s="93"/>
    </row>
    <row r="15" spans="1:23" s="97" customFormat="1" ht="25.95" customHeight="1">
      <c r="A15" s="86">
        <v>3</v>
      </c>
      <c r="B15" s="86">
        <v>4</v>
      </c>
      <c r="C15" s="87" t="s">
        <v>850</v>
      </c>
      <c r="D15" s="88">
        <v>22713.58</v>
      </c>
      <c r="E15" s="88">
        <v>34828.03</v>
      </c>
      <c r="F15" s="98">
        <f>(D15-E15)/E15</f>
        <v>-0.34783621123560526</v>
      </c>
      <c r="G15" s="88">
        <v>2752</v>
      </c>
      <c r="H15" s="89">
        <v>48</v>
      </c>
      <c r="I15" s="89">
        <f t="shared" si="0"/>
        <v>57.333333333333336</v>
      </c>
      <c r="J15" s="89">
        <v>19</v>
      </c>
      <c r="K15" s="89">
        <v>11</v>
      </c>
      <c r="L15" s="88">
        <v>2625356.67</v>
      </c>
      <c r="M15" s="88">
        <v>347359</v>
      </c>
      <c r="N15" s="90">
        <v>44911</v>
      </c>
      <c r="O15" s="91" t="s">
        <v>921</v>
      </c>
      <c r="V15" s="122"/>
      <c r="W15" s="93"/>
    </row>
    <row r="16" spans="1:23" s="97" customFormat="1" ht="25.5" customHeight="1">
      <c r="A16" s="86">
        <v>4</v>
      </c>
      <c r="B16" s="86">
        <v>2</v>
      </c>
      <c r="C16" s="87" t="s">
        <v>924</v>
      </c>
      <c r="D16" s="88">
        <v>22499.17</v>
      </c>
      <c r="E16" s="88">
        <v>44806.17</v>
      </c>
      <c r="F16" s="98">
        <f>(D16-E16)/E16</f>
        <v>-0.49785554087751754</v>
      </c>
      <c r="G16" s="88">
        <v>4239</v>
      </c>
      <c r="H16" s="89">
        <v>87</v>
      </c>
      <c r="I16" s="89">
        <f t="shared" si="0"/>
        <v>48.724137931034484</v>
      </c>
      <c r="J16" s="89">
        <v>13</v>
      </c>
      <c r="K16" s="89">
        <v>4</v>
      </c>
      <c r="L16" s="88">
        <v>229105.29</v>
      </c>
      <c r="M16" s="88">
        <v>45691</v>
      </c>
      <c r="N16" s="90">
        <v>44960</v>
      </c>
      <c r="O16" s="91" t="s">
        <v>45</v>
      </c>
      <c r="V16" s="122"/>
      <c r="W16" s="93"/>
    </row>
    <row r="17" spans="1:23" s="97" customFormat="1" ht="25.95" customHeight="1">
      <c r="A17" s="86">
        <v>5</v>
      </c>
      <c r="B17" s="35" t="s">
        <v>34</v>
      </c>
      <c r="C17" s="28" t="s">
        <v>956</v>
      </c>
      <c r="D17" s="41">
        <v>21466.6</v>
      </c>
      <c r="E17" s="98" t="s">
        <v>36</v>
      </c>
      <c r="F17" s="98" t="s">
        <v>36</v>
      </c>
      <c r="G17" s="41">
        <v>4266</v>
      </c>
      <c r="H17" s="39">
        <v>110</v>
      </c>
      <c r="I17" s="89">
        <f t="shared" si="0"/>
        <v>38.781818181818181</v>
      </c>
      <c r="J17" s="39">
        <v>20</v>
      </c>
      <c r="K17" s="39">
        <v>1</v>
      </c>
      <c r="L17" s="41">
        <v>21466.6</v>
      </c>
      <c r="M17" s="41">
        <v>4266</v>
      </c>
      <c r="N17" s="78">
        <v>44981</v>
      </c>
      <c r="O17" s="91" t="s">
        <v>876</v>
      </c>
      <c r="V17" s="122"/>
      <c r="W17" s="93"/>
    </row>
    <row r="18" spans="1:23" s="97" customFormat="1" ht="25.5" customHeight="1">
      <c r="A18" s="86">
        <v>6</v>
      </c>
      <c r="B18" s="86" t="s">
        <v>34</v>
      </c>
      <c r="C18" s="87" t="s">
        <v>958</v>
      </c>
      <c r="D18" s="88">
        <v>17892.52</v>
      </c>
      <c r="E18" s="98" t="s">
        <v>36</v>
      </c>
      <c r="F18" s="98" t="s">
        <v>36</v>
      </c>
      <c r="G18" s="88">
        <v>2652</v>
      </c>
      <c r="H18" s="89">
        <v>58</v>
      </c>
      <c r="I18" s="89">
        <f t="shared" si="0"/>
        <v>45.724137931034484</v>
      </c>
      <c r="J18" s="89">
        <v>12</v>
      </c>
      <c r="K18" s="89">
        <v>1</v>
      </c>
      <c r="L18" s="88">
        <v>18780.07</v>
      </c>
      <c r="M18" s="88">
        <v>3042</v>
      </c>
      <c r="N18" s="90">
        <v>44981</v>
      </c>
      <c r="O18" s="91" t="s">
        <v>39</v>
      </c>
      <c r="V18" s="122"/>
      <c r="W18" s="93"/>
    </row>
    <row r="19" spans="1:23" s="97" customFormat="1" ht="25.95" customHeight="1">
      <c r="A19" s="86">
        <v>7</v>
      </c>
      <c r="B19" s="35" t="s">
        <v>34</v>
      </c>
      <c r="C19" s="28" t="s">
        <v>962</v>
      </c>
      <c r="D19" s="41">
        <v>16708.54</v>
      </c>
      <c r="E19" s="98" t="s">
        <v>36</v>
      </c>
      <c r="F19" s="98" t="s">
        <v>36</v>
      </c>
      <c r="G19" s="41">
        <v>2180</v>
      </c>
      <c r="H19" s="39">
        <v>62</v>
      </c>
      <c r="I19" s="89">
        <f t="shared" si="0"/>
        <v>35.161290322580648</v>
      </c>
      <c r="J19" s="39">
        <v>14</v>
      </c>
      <c r="K19" s="39">
        <v>1</v>
      </c>
      <c r="L19" s="41">
        <v>16708.54</v>
      </c>
      <c r="M19" s="41">
        <v>2180</v>
      </c>
      <c r="N19" s="78">
        <v>44981</v>
      </c>
      <c r="O19" s="36" t="s">
        <v>825</v>
      </c>
      <c r="V19" s="122"/>
      <c r="W19" s="93"/>
    </row>
    <row r="20" spans="1:23" ht="25.95" customHeight="1">
      <c r="A20" s="86">
        <v>8</v>
      </c>
      <c r="B20" s="86">
        <v>5</v>
      </c>
      <c r="C20" s="87" t="s">
        <v>836</v>
      </c>
      <c r="D20" s="88">
        <v>14395.21</v>
      </c>
      <c r="E20" s="88">
        <v>30277.5</v>
      </c>
      <c r="F20" s="98">
        <f>(D20-E20)/E20</f>
        <v>-0.52455750970192394</v>
      </c>
      <c r="G20" s="88">
        <v>2530</v>
      </c>
      <c r="H20" s="89">
        <v>63</v>
      </c>
      <c r="I20" s="89">
        <f t="shared" si="0"/>
        <v>40.158730158730158</v>
      </c>
      <c r="J20" s="89">
        <v>10</v>
      </c>
      <c r="K20" s="89">
        <v>10</v>
      </c>
      <c r="L20" s="88">
        <v>973941.54</v>
      </c>
      <c r="M20" s="88">
        <v>181347</v>
      </c>
      <c r="N20" s="90" t="s">
        <v>857</v>
      </c>
      <c r="O20" s="91" t="s">
        <v>918</v>
      </c>
      <c r="V20" s="125"/>
      <c r="W20" s="80"/>
    </row>
    <row r="21" spans="1:23" ht="25.95" customHeight="1">
      <c r="A21" s="86">
        <v>9</v>
      </c>
      <c r="B21" s="35">
        <v>6</v>
      </c>
      <c r="C21" s="28" t="s">
        <v>931</v>
      </c>
      <c r="D21" s="41">
        <v>12835.97</v>
      </c>
      <c r="E21" s="41">
        <v>24651.200000000001</v>
      </c>
      <c r="F21" s="45">
        <f>(D21-E21)/E21</f>
        <v>-0.4792963425715584</v>
      </c>
      <c r="G21" s="41">
        <v>1875</v>
      </c>
      <c r="H21" s="39">
        <v>50</v>
      </c>
      <c r="I21" s="89">
        <f t="shared" si="0"/>
        <v>37.5</v>
      </c>
      <c r="J21" s="39">
        <v>16</v>
      </c>
      <c r="K21" s="39">
        <v>3</v>
      </c>
      <c r="L21" s="41">
        <v>100396.3</v>
      </c>
      <c r="M21" s="41">
        <v>14886</v>
      </c>
      <c r="N21" s="78">
        <v>44967</v>
      </c>
      <c r="O21" s="36" t="s">
        <v>539</v>
      </c>
      <c r="V21" s="125"/>
      <c r="W21" s="80"/>
    </row>
    <row r="22" spans="1:23" ht="25.95" customHeight="1">
      <c r="A22" s="86">
        <v>10</v>
      </c>
      <c r="B22" s="86">
        <v>7</v>
      </c>
      <c r="C22" s="87" t="s">
        <v>916</v>
      </c>
      <c r="D22" s="88">
        <v>12802.59</v>
      </c>
      <c r="E22" s="88">
        <v>23956</v>
      </c>
      <c r="F22" s="98">
        <f>(D22-E22)/E22</f>
        <v>-0.46557897812656535</v>
      </c>
      <c r="G22" s="88">
        <v>1767</v>
      </c>
      <c r="H22" s="88">
        <v>35</v>
      </c>
      <c r="I22" s="89">
        <f t="shared" si="0"/>
        <v>50.485714285714288</v>
      </c>
      <c r="J22" s="88">
        <v>7</v>
      </c>
      <c r="K22" s="89">
        <v>5</v>
      </c>
      <c r="L22" s="88">
        <v>233272.90000000002</v>
      </c>
      <c r="M22" s="88">
        <v>41551</v>
      </c>
      <c r="N22" s="90">
        <v>44960</v>
      </c>
      <c r="O22" s="91" t="s">
        <v>62</v>
      </c>
      <c r="V22" s="125"/>
      <c r="W22" s="80"/>
    </row>
    <row r="23" spans="1:23" ht="25.35" customHeight="1">
      <c r="A23" s="107"/>
      <c r="B23" s="107"/>
      <c r="C23" s="117" t="s">
        <v>53</v>
      </c>
      <c r="D23" s="108">
        <f>SUM(D13:D22)</f>
        <v>200689.58</v>
      </c>
      <c r="E23" s="108">
        <v>300494.52999999997</v>
      </c>
      <c r="F23" s="109">
        <f>(D23-E23)/E23</f>
        <v>-0.33213566316831122</v>
      </c>
      <c r="G23" s="108">
        <f>SUM(G13:G22)</f>
        <v>30716</v>
      </c>
      <c r="H23" s="110"/>
      <c r="I23" s="110"/>
      <c r="J23" s="110"/>
      <c r="K23" s="110"/>
      <c r="L23" s="108"/>
      <c r="M23" s="108"/>
      <c r="N23" s="111"/>
      <c r="O23" s="112"/>
    </row>
    <row r="24" spans="1:23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3" s="97" customFormat="1" ht="25.95" customHeight="1">
      <c r="A25" s="86">
        <v>11</v>
      </c>
      <c r="B25" s="86" t="s">
        <v>34</v>
      </c>
      <c r="C25" s="87" t="s">
        <v>961</v>
      </c>
      <c r="D25" s="88">
        <v>12179.07</v>
      </c>
      <c r="E25" s="98" t="s">
        <v>36</v>
      </c>
      <c r="F25" s="98" t="s">
        <v>36</v>
      </c>
      <c r="G25" s="88">
        <v>1855</v>
      </c>
      <c r="H25" s="89">
        <v>41</v>
      </c>
      <c r="I25" s="89">
        <f>G25/H25</f>
        <v>45.243902439024389</v>
      </c>
      <c r="J25" s="89">
        <v>14</v>
      </c>
      <c r="K25" s="89">
        <v>1</v>
      </c>
      <c r="L25" s="88">
        <v>12179.07</v>
      </c>
      <c r="M25" s="88">
        <v>1855</v>
      </c>
      <c r="N25" s="90">
        <v>44981</v>
      </c>
      <c r="O25" s="91" t="s">
        <v>944</v>
      </c>
      <c r="V25" s="122"/>
      <c r="W25" s="93"/>
    </row>
    <row r="26" spans="1:23" s="97" customFormat="1" ht="25.95" customHeight="1">
      <c r="A26" s="86">
        <v>12</v>
      </c>
      <c r="B26" s="86" t="s">
        <v>34</v>
      </c>
      <c r="C26" s="87" t="s">
        <v>957</v>
      </c>
      <c r="D26" s="88">
        <v>8668</v>
      </c>
      <c r="E26" s="98" t="s">
        <v>36</v>
      </c>
      <c r="F26" s="98" t="s">
        <v>36</v>
      </c>
      <c r="G26" s="88">
        <v>1234</v>
      </c>
      <c r="H26" s="89" t="s">
        <v>36</v>
      </c>
      <c r="I26" s="89" t="s">
        <v>36</v>
      </c>
      <c r="J26" s="89">
        <v>11</v>
      </c>
      <c r="K26" s="89">
        <v>1</v>
      </c>
      <c r="L26" s="88">
        <v>8668</v>
      </c>
      <c r="M26" s="88">
        <v>1234</v>
      </c>
      <c r="N26" s="90">
        <v>44981</v>
      </c>
      <c r="O26" s="91" t="s">
        <v>65</v>
      </c>
      <c r="V26" s="122"/>
      <c r="W26" s="93"/>
    </row>
    <row r="27" spans="1:23" s="97" customFormat="1" ht="25.5" customHeight="1">
      <c r="A27" s="86">
        <v>13</v>
      </c>
      <c r="B27" s="86">
        <v>9</v>
      </c>
      <c r="C27" s="87" t="s">
        <v>863</v>
      </c>
      <c r="D27" s="88">
        <v>7549.55</v>
      </c>
      <c r="E27" s="88">
        <v>11546.36</v>
      </c>
      <c r="F27" s="98">
        <f t="shared" ref="F27:F35" si="1">(D27-E27)/E27</f>
        <v>-0.3461532465642852</v>
      </c>
      <c r="G27" s="88">
        <v>1019</v>
      </c>
      <c r="H27" s="89">
        <v>20</v>
      </c>
      <c r="I27" s="89">
        <f>G27/H27</f>
        <v>50.95</v>
      </c>
      <c r="J27" s="89">
        <v>4</v>
      </c>
      <c r="K27" s="89">
        <v>9</v>
      </c>
      <c r="L27" s="88">
        <v>884894.17999999993</v>
      </c>
      <c r="M27" s="88">
        <v>133440</v>
      </c>
      <c r="N27" s="90">
        <v>44925</v>
      </c>
      <c r="O27" s="91" t="s">
        <v>314</v>
      </c>
      <c r="V27" s="122"/>
      <c r="W27" s="93"/>
    </row>
    <row r="28" spans="1:23" s="97" customFormat="1" ht="25.95" customHeight="1">
      <c r="A28" s="86">
        <v>14</v>
      </c>
      <c r="B28" s="86">
        <v>8</v>
      </c>
      <c r="C28" s="87" t="s">
        <v>932</v>
      </c>
      <c r="D28" s="88">
        <v>5940.58</v>
      </c>
      <c r="E28" s="88">
        <v>13762.91</v>
      </c>
      <c r="F28" s="98">
        <f t="shared" si="1"/>
        <v>-0.5683630860043406</v>
      </c>
      <c r="G28" s="88">
        <v>822</v>
      </c>
      <c r="H28" s="89">
        <v>16</v>
      </c>
      <c r="I28" s="89">
        <f t="shared" ref="I28:I31" si="2">G28/H28</f>
        <v>51.375</v>
      </c>
      <c r="J28" s="89">
        <v>7</v>
      </c>
      <c r="K28" s="89">
        <v>3</v>
      </c>
      <c r="L28" s="88">
        <v>136919.45000000001</v>
      </c>
      <c r="M28" s="88">
        <v>17766</v>
      </c>
      <c r="N28" s="90">
        <v>44967</v>
      </c>
      <c r="O28" s="91" t="s">
        <v>45</v>
      </c>
      <c r="V28" s="122"/>
      <c r="W28" s="93"/>
    </row>
    <row r="29" spans="1:23" s="97" customFormat="1" ht="25.95" customHeight="1">
      <c r="A29" s="86">
        <v>15</v>
      </c>
      <c r="B29" s="118">
        <v>12</v>
      </c>
      <c r="C29" s="87" t="s">
        <v>908</v>
      </c>
      <c r="D29" s="88">
        <v>5279.7</v>
      </c>
      <c r="E29" s="88">
        <v>6554.82</v>
      </c>
      <c r="F29" s="98">
        <f t="shared" si="1"/>
        <v>-0.19453165761988886</v>
      </c>
      <c r="G29" s="88">
        <v>712</v>
      </c>
      <c r="H29" s="89">
        <v>15</v>
      </c>
      <c r="I29" s="89">
        <f t="shared" si="2"/>
        <v>47.466666666666669</v>
      </c>
      <c r="J29" s="89">
        <v>3</v>
      </c>
      <c r="K29" s="89">
        <v>5</v>
      </c>
      <c r="L29" s="88">
        <v>92573.13</v>
      </c>
      <c r="M29" s="88">
        <v>13771</v>
      </c>
      <c r="N29" s="90">
        <v>44953</v>
      </c>
      <c r="O29" s="91" t="s">
        <v>48</v>
      </c>
      <c r="V29" s="122"/>
      <c r="W29" s="93"/>
    </row>
    <row r="30" spans="1:23" s="97" customFormat="1" ht="25.5" customHeight="1">
      <c r="A30" s="86">
        <v>16</v>
      </c>
      <c r="B30" s="86">
        <v>10</v>
      </c>
      <c r="C30" s="87" t="s">
        <v>934</v>
      </c>
      <c r="D30" s="88">
        <v>2330.48</v>
      </c>
      <c r="E30" s="88">
        <v>9521.01</v>
      </c>
      <c r="F30" s="98">
        <f t="shared" si="1"/>
        <v>-0.75522764916747287</v>
      </c>
      <c r="G30" s="88">
        <v>330</v>
      </c>
      <c r="H30" s="89">
        <v>9</v>
      </c>
      <c r="I30" s="89">
        <f t="shared" si="2"/>
        <v>36.666666666666664</v>
      </c>
      <c r="J30" s="89">
        <v>5</v>
      </c>
      <c r="K30" s="89">
        <v>3</v>
      </c>
      <c r="L30" s="88">
        <v>42797.34</v>
      </c>
      <c r="M30" s="88">
        <v>6291</v>
      </c>
      <c r="N30" s="90">
        <v>44967</v>
      </c>
      <c r="O30" s="91" t="s">
        <v>48</v>
      </c>
      <c r="V30" s="122"/>
      <c r="W30" s="93"/>
    </row>
    <row r="31" spans="1:23" s="97" customFormat="1" ht="25.95" customHeight="1">
      <c r="A31" s="86">
        <v>17</v>
      </c>
      <c r="B31" s="86">
        <v>16</v>
      </c>
      <c r="C31" s="87" t="s">
        <v>865</v>
      </c>
      <c r="D31" s="89">
        <v>2096.91</v>
      </c>
      <c r="E31" s="89">
        <v>3073.81</v>
      </c>
      <c r="F31" s="98">
        <f t="shared" si="1"/>
        <v>-0.31781404836343174</v>
      </c>
      <c r="G31" s="88">
        <v>445</v>
      </c>
      <c r="H31" s="89">
        <v>13</v>
      </c>
      <c r="I31" s="89">
        <f t="shared" si="2"/>
        <v>34.230769230769234</v>
      </c>
      <c r="J31" s="89">
        <v>6</v>
      </c>
      <c r="K31" s="89">
        <v>9</v>
      </c>
      <c r="L31" s="88">
        <v>160387.04000000004</v>
      </c>
      <c r="M31" s="88">
        <v>32571</v>
      </c>
      <c r="N31" s="90">
        <v>44925</v>
      </c>
      <c r="O31" s="91" t="s">
        <v>876</v>
      </c>
      <c r="V31" s="122"/>
      <c r="W31" s="93"/>
    </row>
    <row r="32" spans="1:23" s="97" customFormat="1" ht="25.95" customHeight="1">
      <c r="A32" s="86">
        <v>18</v>
      </c>
      <c r="B32" s="86">
        <v>15</v>
      </c>
      <c r="C32" s="87" t="s">
        <v>880</v>
      </c>
      <c r="D32" s="88">
        <v>2088</v>
      </c>
      <c r="E32" s="88">
        <v>3312</v>
      </c>
      <c r="F32" s="98">
        <f t="shared" si="1"/>
        <v>-0.36956521739130432</v>
      </c>
      <c r="G32" s="88">
        <v>410</v>
      </c>
      <c r="H32" s="89" t="s">
        <v>36</v>
      </c>
      <c r="I32" s="89" t="s">
        <v>36</v>
      </c>
      <c r="J32" s="89">
        <v>5</v>
      </c>
      <c r="K32" s="89">
        <v>7</v>
      </c>
      <c r="L32" s="88">
        <v>67436</v>
      </c>
      <c r="M32" s="88">
        <v>13891</v>
      </c>
      <c r="N32" s="90">
        <v>44939</v>
      </c>
      <c r="O32" s="91" t="s">
        <v>65</v>
      </c>
      <c r="V32" s="122"/>
      <c r="W32" s="93"/>
    </row>
    <row r="33" spans="1:23" s="97" customFormat="1" ht="25.95" customHeight="1">
      <c r="A33" s="86">
        <v>19</v>
      </c>
      <c r="B33" s="86">
        <v>16</v>
      </c>
      <c r="C33" s="87" t="s">
        <v>947</v>
      </c>
      <c r="D33" s="88">
        <v>1644</v>
      </c>
      <c r="E33" s="88">
        <v>2405.1</v>
      </c>
      <c r="F33" s="98">
        <f t="shared" si="1"/>
        <v>-0.31645253835599346</v>
      </c>
      <c r="G33" s="88">
        <v>259</v>
      </c>
      <c r="H33" s="89">
        <v>5</v>
      </c>
      <c r="I33" s="89">
        <f>G33/H33</f>
        <v>51.8</v>
      </c>
      <c r="J33" s="89">
        <v>3</v>
      </c>
      <c r="K33" s="89">
        <v>6</v>
      </c>
      <c r="L33" s="88">
        <v>28005.9</v>
      </c>
      <c r="M33" s="88">
        <v>4436</v>
      </c>
      <c r="N33" s="90">
        <v>44960</v>
      </c>
      <c r="O33" s="91" t="s">
        <v>41</v>
      </c>
      <c r="V33" s="122"/>
      <c r="W33" s="93"/>
    </row>
    <row r="34" spans="1:23" s="97" customFormat="1" ht="25.95" customHeight="1">
      <c r="A34" s="86">
        <v>20</v>
      </c>
      <c r="B34" s="86">
        <v>14</v>
      </c>
      <c r="C34" s="87" t="s">
        <v>900</v>
      </c>
      <c r="D34" s="88">
        <v>1325.84</v>
      </c>
      <c r="E34" s="88">
        <v>3483.64</v>
      </c>
      <c r="F34" s="98">
        <f t="shared" si="1"/>
        <v>-0.61940958307976723</v>
      </c>
      <c r="G34" s="88">
        <v>173</v>
      </c>
      <c r="H34" s="89">
        <v>4</v>
      </c>
      <c r="I34" s="89">
        <f>G34/H34</f>
        <v>43.25</v>
      </c>
      <c r="J34" s="89">
        <v>2</v>
      </c>
      <c r="K34" s="89">
        <v>6</v>
      </c>
      <c r="L34" s="88">
        <v>94979.9</v>
      </c>
      <c r="M34" s="88">
        <v>14194</v>
      </c>
      <c r="N34" s="90">
        <v>44946</v>
      </c>
      <c r="O34" s="91" t="s">
        <v>920</v>
      </c>
      <c r="V34" s="122"/>
      <c r="W34" s="93"/>
    </row>
    <row r="35" spans="1:23" ht="25.35" customHeight="1">
      <c r="A35" s="107"/>
      <c r="B35" s="107"/>
      <c r="C35" s="117" t="s">
        <v>69</v>
      </c>
      <c r="D35" s="108">
        <f>SUM(D23:D34)</f>
        <v>249791.71</v>
      </c>
      <c r="E35" s="108">
        <v>330732.33999999997</v>
      </c>
      <c r="F35" s="109">
        <f t="shared" si="1"/>
        <v>-0.24473152519647756</v>
      </c>
      <c r="G35" s="108">
        <f>SUM(G23:G34)</f>
        <v>37975</v>
      </c>
      <c r="H35" s="110"/>
      <c r="I35" s="110"/>
      <c r="J35" s="110"/>
      <c r="K35" s="110"/>
      <c r="L35" s="108"/>
      <c r="M35" s="108"/>
      <c r="N35" s="111"/>
      <c r="O35" s="112"/>
    </row>
    <row r="36" spans="1:23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3" s="97" customFormat="1" ht="25.95" customHeight="1">
      <c r="A37" s="86">
        <v>21</v>
      </c>
      <c r="B37" s="86">
        <v>18</v>
      </c>
      <c r="C37" s="87" t="s">
        <v>875</v>
      </c>
      <c r="D37" s="88">
        <v>966.1</v>
      </c>
      <c r="E37" s="88">
        <v>1288.0999999999999</v>
      </c>
      <c r="F37" s="98">
        <f>(D37-E37)/E37</f>
        <v>-0.24998059156897751</v>
      </c>
      <c r="G37" s="88">
        <v>175</v>
      </c>
      <c r="H37" s="89">
        <v>4</v>
      </c>
      <c r="I37" s="89">
        <f>G37/H37</f>
        <v>43.75</v>
      </c>
      <c r="J37" s="89">
        <v>4</v>
      </c>
      <c r="K37" s="89">
        <v>8</v>
      </c>
      <c r="L37" s="88">
        <v>42420.089999999989</v>
      </c>
      <c r="M37" s="88">
        <v>6896</v>
      </c>
      <c r="N37" s="90" t="s">
        <v>874</v>
      </c>
      <c r="O37" s="91" t="s">
        <v>876</v>
      </c>
      <c r="V37" s="122"/>
      <c r="W37" s="93"/>
    </row>
    <row r="38" spans="1:23" s="97" customFormat="1" ht="25.95" customHeight="1">
      <c r="A38" s="86">
        <v>22</v>
      </c>
      <c r="B38" s="35">
        <v>23</v>
      </c>
      <c r="C38" s="28" t="s">
        <v>887</v>
      </c>
      <c r="D38" s="41">
        <v>891.5</v>
      </c>
      <c r="E38" s="41">
        <v>785.7</v>
      </c>
      <c r="F38" s="45">
        <f>(D38-E38)/E38</f>
        <v>0.13465699376352291</v>
      </c>
      <c r="G38" s="41">
        <v>153</v>
      </c>
      <c r="H38" s="39">
        <v>4</v>
      </c>
      <c r="I38" s="89">
        <f t="shared" ref="I38:I49" si="3">G38/H38</f>
        <v>38.25</v>
      </c>
      <c r="J38" s="39">
        <v>3</v>
      </c>
      <c r="K38" s="39">
        <v>7</v>
      </c>
      <c r="L38" s="41">
        <v>19667.990000000002</v>
      </c>
      <c r="M38" s="41">
        <v>3161</v>
      </c>
      <c r="N38" s="78" t="s">
        <v>883</v>
      </c>
      <c r="O38" s="36" t="s">
        <v>81</v>
      </c>
      <c r="V38" s="122"/>
      <c r="W38" s="93"/>
    </row>
    <row r="39" spans="1:23" s="97" customFormat="1" ht="25.95" customHeight="1">
      <c r="A39" s="86">
        <v>23</v>
      </c>
      <c r="B39" s="121" t="s">
        <v>36</v>
      </c>
      <c r="C39" s="87" t="s">
        <v>959</v>
      </c>
      <c r="D39" s="88">
        <v>702.5</v>
      </c>
      <c r="E39" s="98" t="s">
        <v>36</v>
      </c>
      <c r="F39" s="98" t="s">
        <v>36</v>
      </c>
      <c r="G39" s="88">
        <v>137</v>
      </c>
      <c r="H39" s="89">
        <v>1</v>
      </c>
      <c r="I39" s="89">
        <f t="shared" si="3"/>
        <v>137</v>
      </c>
      <c r="J39" s="89">
        <v>1</v>
      </c>
      <c r="K39" s="98" t="s">
        <v>36</v>
      </c>
      <c r="L39" s="88">
        <v>48181.36</v>
      </c>
      <c r="M39" s="88">
        <v>9388</v>
      </c>
      <c r="N39" s="90">
        <v>41950</v>
      </c>
      <c r="O39" s="91" t="s">
        <v>45</v>
      </c>
      <c r="V39" s="122"/>
      <c r="W39" s="93"/>
    </row>
    <row r="40" spans="1:23" s="97" customFormat="1" ht="25.95" customHeight="1">
      <c r="A40" s="86">
        <v>24</v>
      </c>
      <c r="B40" s="86">
        <v>21</v>
      </c>
      <c r="C40" s="87" t="s">
        <v>907</v>
      </c>
      <c r="D40" s="88">
        <v>539.4</v>
      </c>
      <c r="E40" s="88">
        <v>884.9</v>
      </c>
      <c r="F40" s="98">
        <f>(D40-E40)/E40</f>
        <v>-0.39043959769465475</v>
      </c>
      <c r="G40" s="88">
        <v>86</v>
      </c>
      <c r="H40" s="89">
        <v>2</v>
      </c>
      <c r="I40" s="89">
        <f t="shared" si="3"/>
        <v>43</v>
      </c>
      <c r="J40" s="89">
        <v>2</v>
      </c>
      <c r="K40" s="89">
        <v>5</v>
      </c>
      <c r="L40" s="88">
        <v>27904.68</v>
      </c>
      <c r="M40" s="88">
        <v>4744</v>
      </c>
      <c r="N40" s="90">
        <v>44953</v>
      </c>
      <c r="O40" s="91" t="s">
        <v>48</v>
      </c>
      <c r="V40" s="122"/>
      <c r="W40" s="93"/>
    </row>
    <row r="41" spans="1:23" s="97" customFormat="1" ht="25.95" customHeight="1">
      <c r="A41" s="86">
        <v>25</v>
      </c>
      <c r="B41" s="86">
        <v>28</v>
      </c>
      <c r="C41" s="87" t="s">
        <v>873</v>
      </c>
      <c r="D41" s="88">
        <v>524</v>
      </c>
      <c r="E41" s="88">
        <v>363.73</v>
      </c>
      <c r="F41" s="98">
        <f>(D41-E41)/E41</f>
        <v>0.44062903802270909</v>
      </c>
      <c r="G41" s="88">
        <v>102</v>
      </c>
      <c r="H41" s="89">
        <v>1</v>
      </c>
      <c r="I41" s="89">
        <f t="shared" si="3"/>
        <v>102</v>
      </c>
      <c r="J41" s="89">
        <v>1</v>
      </c>
      <c r="K41" s="89">
        <v>8</v>
      </c>
      <c r="L41" s="88">
        <v>79596.28</v>
      </c>
      <c r="M41" s="88">
        <v>12469</v>
      </c>
      <c r="N41" s="90" t="s">
        <v>874</v>
      </c>
      <c r="O41" s="91" t="s">
        <v>39</v>
      </c>
      <c r="V41" s="122"/>
      <c r="W41" s="93"/>
    </row>
    <row r="42" spans="1:23" s="97" customFormat="1" ht="25.95" customHeight="1">
      <c r="A42" s="86">
        <v>26</v>
      </c>
      <c r="B42" s="45" t="s">
        <v>36</v>
      </c>
      <c r="C42" s="87" t="s">
        <v>888</v>
      </c>
      <c r="D42" s="88">
        <v>455</v>
      </c>
      <c r="E42" s="45" t="s">
        <v>36</v>
      </c>
      <c r="F42" s="45" t="s">
        <v>36</v>
      </c>
      <c r="G42" s="88">
        <v>91</v>
      </c>
      <c r="H42" s="89">
        <v>1</v>
      </c>
      <c r="I42" s="89">
        <v>2</v>
      </c>
      <c r="J42" s="89">
        <v>1</v>
      </c>
      <c r="K42" s="89">
        <v>7</v>
      </c>
      <c r="L42" s="88">
        <v>4985.1000000000004</v>
      </c>
      <c r="M42" s="88">
        <v>961</v>
      </c>
      <c r="N42" s="90" t="s">
        <v>883</v>
      </c>
      <c r="O42" s="91" t="s">
        <v>267</v>
      </c>
      <c r="V42" s="122"/>
      <c r="W42" s="93"/>
    </row>
    <row r="43" spans="1:23" ht="25.95" customHeight="1">
      <c r="A43" s="86">
        <v>27</v>
      </c>
      <c r="B43" s="35">
        <v>22</v>
      </c>
      <c r="C43" s="28" t="s">
        <v>929</v>
      </c>
      <c r="D43" s="41">
        <v>448.99</v>
      </c>
      <c r="E43" s="41">
        <v>844.5</v>
      </c>
      <c r="F43" s="45">
        <f>(D43-E43)/E43</f>
        <v>-0.46833629366489044</v>
      </c>
      <c r="G43" s="41">
        <v>133</v>
      </c>
      <c r="H43" s="39">
        <v>4</v>
      </c>
      <c r="I43" s="89">
        <f t="shared" si="3"/>
        <v>33.25</v>
      </c>
      <c r="J43" s="39">
        <v>2</v>
      </c>
      <c r="K43" s="39">
        <v>3</v>
      </c>
      <c r="L43" s="41">
        <v>4940.6000000000004</v>
      </c>
      <c r="M43" s="41">
        <v>1210</v>
      </c>
      <c r="N43" s="78">
        <v>44602</v>
      </c>
      <c r="O43" s="36" t="s">
        <v>81</v>
      </c>
      <c r="V43" s="125"/>
      <c r="W43" s="80"/>
    </row>
    <row r="44" spans="1:23" s="97" customFormat="1" ht="25.95" customHeight="1">
      <c r="A44" s="86">
        <v>28</v>
      </c>
      <c r="B44" s="118">
        <v>20</v>
      </c>
      <c r="C44" s="87" t="s">
        <v>905</v>
      </c>
      <c r="D44" s="88">
        <v>440.7</v>
      </c>
      <c r="E44" s="88">
        <v>1139.82</v>
      </c>
      <c r="F44" s="98">
        <f>(D44-E44)/E44</f>
        <v>-0.61336000421119119</v>
      </c>
      <c r="G44" s="88">
        <v>74</v>
      </c>
      <c r="H44" s="89">
        <v>6</v>
      </c>
      <c r="I44" s="89">
        <f t="shared" si="3"/>
        <v>12.333333333333334</v>
      </c>
      <c r="J44" s="89">
        <v>3</v>
      </c>
      <c r="K44" s="89">
        <v>5</v>
      </c>
      <c r="L44" s="88">
        <v>24460.100000000002</v>
      </c>
      <c r="M44" s="88">
        <v>4095</v>
      </c>
      <c r="N44" s="90">
        <v>44953</v>
      </c>
      <c r="O44" s="91" t="s">
        <v>906</v>
      </c>
      <c r="V44" s="122"/>
      <c r="W44" s="93"/>
    </row>
    <row r="45" spans="1:23" ht="25.95" customHeight="1">
      <c r="A45" s="86">
        <v>29</v>
      </c>
      <c r="B45" s="71" t="s">
        <v>36</v>
      </c>
      <c r="C45" s="87" t="s">
        <v>960</v>
      </c>
      <c r="D45" s="88">
        <v>395</v>
      </c>
      <c r="E45" s="45" t="s">
        <v>36</v>
      </c>
      <c r="F45" s="45" t="s">
        <v>36</v>
      </c>
      <c r="G45" s="88">
        <v>78</v>
      </c>
      <c r="H45" s="89">
        <v>1</v>
      </c>
      <c r="I45" s="89">
        <f t="shared" si="3"/>
        <v>78</v>
      </c>
      <c r="J45" s="89">
        <v>1</v>
      </c>
      <c r="K45" s="45" t="s">
        <v>36</v>
      </c>
      <c r="L45" s="88">
        <v>15395.43</v>
      </c>
      <c r="M45" s="88">
        <v>2873</v>
      </c>
      <c r="N45" s="90">
        <v>40382</v>
      </c>
      <c r="O45" s="91" t="s">
        <v>45</v>
      </c>
      <c r="V45" s="125"/>
      <c r="W45" s="80"/>
    </row>
    <row r="46" spans="1:23" s="97" customFormat="1" ht="25.5" customHeight="1">
      <c r="A46" s="86">
        <v>30</v>
      </c>
      <c r="B46" s="86">
        <v>19</v>
      </c>
      <c r="C46" s="87" t="s">
        <v>949</v>
      </c>
      <c r="D46" s="88">
        <v>355</v>
      </c>
      <c r="E46" s="88">
        <v>1212.5</v>
      </c>
      <c r="F46" s="98">
        <f>(D46-E46)/E46</f>
        <v>-0.70721649484536087</v>
      </c>
      <c r="G46" s="88">
        <v>71</v>
      </c>
      <c r="H46" s="89">
        <v>1</v>
      </c>
      <c r="I46" s="89">
        <f t="shared" si="3"/>
        <v>71</v>
      </c>
      <c r="J46" s="89">
        <v>1</v>
      </c>
      <c r="K46" s="89">
        <v>2</v>
      </c>
      <c r="L46" s="88">
        <v>1852.8</v>
      </c>
      <c r="M46" s="88">
        <v>239</v>
      </c>
      <c r="N46" s="90">
        <v>44974</v>
      </c>
      <c r="O46" s="91" t="s">
        <v>482</v>
      </c>
      <c r="V46" s="122"/>
      <c r="W46" s="93"/>
    </row>
    <row r="47" spans="1:23" ht="25.35" customHeight="1">
      <c r="A47" s="107"/>
      <c r="B47" s="107"/>
      <c r="C47" s="117" t="s">
        <v>101</v>
      </c>
      <c r="D47" s="108">
        <f>SUM(D35:D46)</f>
        <v>255509.9</v>
      </c>
      <c r="E47" s="108">
        <v>336304.87999999995</v>
      </c>
      <c r="F47" s="109">
        <f>(D47-E47)/E47</f>
        <v>-0.24024325784389441</v>
      </c>
      <c r="G47" s="108">
        <f>SUM(G35:G46)</f>
        <v>39075</v>
      </c>
      <c r="H47" s="110"/>
      <c r="I47" s="110"/>
      <c r="J47" s="110"/>
      <c r="K47" s="110"/>
      <c r="L47" s="108"/>
      <c r="M47" s="108"/>
      <c r="N47" s="111"/>
      <c r="O47" s="112"/>
    </row>
    <row r="48" spans="1:23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3" s="97" customFormat="1" ht="25.95" customHeight="1">
      <c r="A49" s="86">
        <v>31</v>
      </c>
      <c r="B49" s="86">
        <v>31</v>
      </c>
      <c r="C49" s="87" t="s">
        <v>753</v>
      </c>
      <c r="D49" s="88">
        <v>268.5</v>
      </c>
      <c r="E49" s="88">
        <v>220.5</v>
      </c>
      <c r="F49" s="98">
        <f>(D49-E49)/E49</f>
        <v>0.21768707482993196</v>
      </c>
      <c r="G49" s="88">
        <v>39</v>
      </c>
      <c r="H49" s="89">
        <v>4</v>
      </c>
      <c r="I49" s="89">
        <f t="shared" si="3"/>
        <v>9.75</v>
      </c>
      <c r="J49" s="89">
        <v>1</v>
      </c>
      <c r="K49" s="89">
        <v>20</v>
      </c>
      <c r="L49" s="88">
        <v>1004645.8900000001</v>
      </c>
      <c r="M49" s="88">
        <v>144203</v>
      </c>
      <c r="N49" s="90">
        <v>44848</v>
      </c>
      <c r="O49" s="91" t="s">
        <v>754</v>
      </c>
      <c r="V49" s="122"/>
      <c r="W49" s="93"/>
    </row>
    <row r="50" spans="1:23" ht="25.95" customHeight="1">
      <c r="A50" s="86">
        <v>32</v>
      </c>
      <c r="B50" s="86">
        <v>27</v>
      </c>
      <c r="C50" s="87" t="s">
        <v>897</v>
      </c>
      <c r="D50" s="88">
        <v>244.2</v>
      </c>
      <c r="E50" s="88">
        <v>475.4</v>
      </c>
      <c r="F50" s="98">
        <f>(D50-E50)/E50</f>
        <v>-0.48632730332351704</v>
      </c>
      <c r="G50" s="88">
        <v>32</v>
      </c>
      <c r="H50" s="89">
        <v>2</v>
      </c>
      <c r="I50" s="89">
        <f>G50/H50</f>
        <v>16</v>
      </c>
      <c r="J50" s="89">
        <v>1</v>
      </c>
      <c r="K50" s="89">
        <v>6</v>
      </c>
      <c r="L50" s="88">
        <v>60949.959999999992</v>
      </c>
      <c r="M50" s="88">
        <v>9362</v>
      </c>
      <c r="N50" s="90">
        <v>44946</v>
      </c>
      <c r="O50" s="91" t="s">
        <v>898</v>
      </c>
      <c r="V50" s="122"/>
      <c r="W50" s="80"/>
    </row>
    <row r="51" spans="1:23" s="97" customFormat="1" ht="25.95" customHeight="1">
      <c r="A51" s="86">
        <v>33</v>
      </c>
      <c r="B51" s="86">
        <v>25</v>
      </c>
      <c r="C51" s="87" t="s">
        <v>815</v>
      </c>
      <c r="D51" s="88">
        <v>241.57</v>
      </c>
      <c r="E51" s="88">
        <v>530.61</v>
      </c>
      <c r="F51" s="98">
        <f>(D51-E51)/E51</f>
        <v>-0.54473153540264985</v>
      </c>
      <c r="G51" s="88">
        <v>52</v>
      </c>
      <c r="H51" s="89">
        <v>3</v>
      </c>
      <c r="I51" s="89">
        <f t="shared" ref="I51:I56" si="4">G51/H51</f>
        <v>17.333333333333332</v>
      </c>
      <c r="J51" s="89">
        <v>1</v>
      </c>
      <c r="K51" s="89">
        <v>14</v>
      </c>
      <c r="L51" s="88">
        <v>139502.41</v>
      </c>
      <c r="M51" s="88">
        <v>27188</v>
      </c>
      <c r="N51" s="90">
        <v>44890</v>
      </c>
      <c r="O51" s="91" t="s">
        <v>921</v>
      </c>
      <c r="V51" s="122"/>
      <c r="W51" s="93"/>
    </row>
    <row r="52" spans="1:23" s="97" customFormat="1" ht="25.95" customHeight="1">
      <c r="A52" s="86">
        <v>34</v>
      </c>
      <c r="B52" s="121" t="s">
        <v>36</v>
      </c>
      <c r="C52" s="87" t="s">
        <v>845</v>
      </c>
      <c r="D52" s="88">
        <v>219.5</v>
      </c>
      <c r="E52" s="98" t="s">
        <v>36</v>
      </c>
      <c r="F52" s="98" t="s">
        <v>36</v>
      </c>
      <c r="G52" s="88">
        <v>41</v>
      </c>
      <c r="H52" s="89">
        <v>1</v>
      </c>
      <c r="I52" s="89">
        <f t="shared" si="4"/>
        <v>41</v>
      </c>
      <c r="J52" s="89">
        <v>1</v>
      </c>
      <c r="K52" s="89">
        <v>13</v>
      </c>
      <c r="L52" s="88">
        <v>12660.2</v>
      </c>
      <c r="M52" s="88">
        <v>2318</v>
      </c>
      <c r="N52" s="90">
        <v>44896</v>
      </c>
      <c r="O52" s="91" t="s">
        <v>482</v>
      </c>
      <c r="V52" s="122"/>
      <c r="W52" s="93"/>
    </row>
    <row r="53" spans="1:23" s="97" customFormat="1" ht="25.95" customHeight="1">
      <c r="A53" s="86">
        <v>35</v>
      </c>
      <c r="B53" s="118">
        <v>13</v>
      </c>
      <c r="C53" s="87" t="s">
        <v>948</v>
      </c>
      <c r="D53" s="88">
        <v>202.15</v>
      </c>
      <c r="E53" s="88">
        <v>6117.38</v>
      </c>
      <c r="F53" s="98">
        <f>(D53-E53)/E53</f>
        <v>-0.96695480745024842</v>
      </c>
      <c r="G53" s="88">
        <v>42</v>
      </c>
      <c r="H53" s="89">
        <v>4</v>
      </c>
      <c r="I53" s="89">
        <f t="shared" si="4"/>
        <v>10.5</v>
      </c>
      <c r="J53" s="89">
        <v>3</v>
      </c>
      <c r="K53" s="89">
        <v>2</v>
      </c>
      <c r="L53" s="88">
        <v>16864.740000000002</v>
      </c>
      <c r="M53" s="88">
        <v>2556</v>
      </c>
      <c r="N53" s="90">
        <v>44974</v>
      </c>
      <c r="O53" s="91" t="s">
        <v>48</v>
      </c>
      <c r="V53" s="122"/>
      <c r="W53" s="93"/>
    </row>
    <row r="54" spans="1:23" s="97" customFormat="1" ht="25.95" customHeight="1">
      <c r="A54" s="86">
        <v>36</v>
      </c>
      <c r="B54" s="86">
        <v>29</v>
      </c>
      <c r="C54" s="87" t="s">
        <v>872</v>
      </c>
      <c r="D54" s="88">
        <v>139</v>
      </c>
      <c r="E54" s="88">
        <v>306.10000000000002</v>
      </c>
      <c r="F54" s="98">
        <f>(D54-E54)/E54</f>
        <v>-0.5459000326690624</v>
      </c>
      <c r="G54" s="88">
        <v>27</v>
      </c>
      <c r="H54" s="89">
        <v>1</v>
      </c>
      <c r="I54" s="89">
        <f t="shared" si="4"/>
        <v>27</v>
      </c>
      <c r="J54" s="89">
        <v>1</v>
      </c>
      <c r="K54" s="89">
        <v>8</v>
      </c>
      <c r="L54" s="88">
        <v>3432.35</v>
      </c>
      <c r="M54" s="88">
        <v>618</v>
      </c>
      <c r="N54" s="90">
        <v>44932</v>
      </c>
      <c r="O54" s="91" t="s">
        <v>482</v>
      </c>
      <c r="V54" s="122"/>
      <c r="W54" s="93"/>
    </row>
    <row r="55" spans="1:23" s="97" customFormat="1" ht="25.95" customHeight="1">
      <c r="A55" s="86">
        <v>37</v>
      </c>
      <c r="B55" s="35">
        <v>32</v>
      </c>
      <c r="C55" s="28" t="s">
        <v>951</v>
      </c>
      <c r="D55" s="41">
        <v>130</v>
      </c>
      <c r="E55" s="41">
        <v>146</v>
      </c>
      <c r="F55" s="45">
        <f>(D55-E55)/E55</f>
        <v>-0.1095890410958904</v>
      </c>
      <c r="G55" s="41">
        <v>20</v>
      </c>
      <c r="H55" s="39">
        <v>3</v>
      </c>
      <c r="I55" s="89">
        <f t="shared" si="4"/>
        <v>6.666666666666667</v>
      </c>
      <c r="J55" s="39">
        <v>2</v>
      </c>
      <c r="K55" s="39">
        <v>2</v>
      </c>
      <c r="L55" s="41">
        <v>552.95000000000005</v>
      </c>
      <c r="M55" s="41">
        <v>91</v>
      </c>
      <c r="N55" s="78">
        <v>44974</v>
      </c>
      <c r="O55" s="36" t="s">
        <v>81</v>
      </c>
      <c r="V55" s="122"/>
      <c r="W55" s="93"/>
    </row>
    <row r="56" spans="1:23" ht="25.95" customHeight="1">
      <c r="A56" s="86">
        <v>38</v>
      </c>
      <c r="B56" s="86">
        <v>24</v>
      </c>
      <c r="C56" s="87" t="s">
        <v>950</v>
      </c>
      <c r="D56" s="88">
        <v>27</v>
      </c>
      <c r="E56" s="88">
        <v>650.6</v>
      </c>
      <c r="F56" s="98">
        <f>(D56-E56)/E56</f>
        <v>-0.95849984629572704</v>
      </c>
      <c r="G56" s="88">
        <v>7</v>
      </c>
      <c r="H56" s="89">
        <v>1</v>
      </c>
      <c r="I56" s="89">
        <f t="shared" si="4"/>
        <v>7</v>
      </c>
      <c r="J56" s="89">
        <v>1</v>
      </c>
      <c r="K56" s="89">
        <v>2</v>
      </c>
      <c r="L56" s="88">
        <v>837.3</v>
      </c>
      <c r="M56" s="88">
        <v>161</v>
      </c>
      <c r="N56" s="90">
        <v>44974</v>
      </c>
      <c r="O56" s="91" t="s">
        <v>944</v>
      </c>
      <c r="V56" s="125"/>
      <c r="W56" s="80"/>
    </row>
    <row r="57" spans="1:23" ht="25.95" customHeight="1">
      <c r="A57" s="86"/>
      <c r="B57" s="86"/>
      <c r="C57" s="117" t="s">
        <v>160</v>
      </c>
      <c r="D57" s="108">
        <f>SUM(D47:D56)</f>
        <v>256981.82</v>
      </c>
      <c r="E57" s="110">
        <v>336763.77999999997</v>
      </c>
      <c r="F57" s="109">
        <f>(D57-E57)/E57</f>
        <v>-0.23690778147222355</v>
      </c>
      <c r="G57" s="108">
        <f>SUM(G47:G56)</f>
        <v>39335</v>
      </c>
      <c r="H57" s="89"/>
      <c r="I57" s="89"/>
      <c r="J57" s="89"/>
      <c r="K57" s="89"/>
      <c r="L57" s="88" t="s">
        <v>946</v>
      </c>
      <c r="M57" s="88"/>
      <c r="N57" s="90"/>
      <c r="O57" s="91"/>
      <c r="V57" s="122"/>
      <c r="W57" s="80"/>
    </row>
  </sheetData>
  <sortState xmlns:xlrd2="http://schemas.microsoft.com/office/spreadsheetml/2017/richdata2" ref="B13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sheetPr codeName="Sheet58"/>
  <dimension ref="A1:AB77"/>
  <sheetViews>
    <sheetView topLeftCell="A3" zoomScale="60" zoomScaleNormal="60" workbookViewId="0">
      <selection activeCell="U38" sqref="U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8.88671875" style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" style="1" customWidth="1"/>
    <col min="26" max="26" width="14.88671875" style="1" customWidth="1"/>
    <col min="27" max="27" width="10.88671875" style="1" bestFit="1" customWidth="1"/>
    <col min="28" max="16384" width="8.88671875" style="1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232</v>
      </c>
      <c r="E6" s="4" t="s">
        <v>251</v>
      </c>
      <c r="F6" s="156"/>
      <c r="G6" s="4" t="s">
        <v>232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8" ht="21.6">
      <c r="A10" s="159"/>
      <c r="B10" s="159"/>
      <c r="C10" s="156"/>
      <c r="D10" s="75" t="s">
        <v>233</v>
      </c>
      <c r="E10" s="75" t="s">
        <v>252</v>
      </c>
      <c r="F10" s="156"/>
      <c r="G10" s="75" t="s">
        <v>233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63444.28</v>
      </c>
      <c r="E13" s="39">
        <v>91911.16</v>
      </c>
      <c r="F13" s="45">
        <f>(D13-E13)/E13</f>
        <v>-0.30972169212095685</v>
      </c>
      <c r="G13" s="41">
        <v>8377</v>
      </c>
      <c r="H13" s="39">
        <v>135</v>
      </c>
      <c r="I13" s="39">
        <f>G13/H13</f>
        <v>62.05185185185185</v>
      </c>
      <c r="J13" s="39">
        <v>15</v>
      </c>
      <c r="K13" s="39">
        <v>3</v>
      </c>
      <c r="L13" s="41">
        <v>409850</v>
      </c>
      <c r="M13" s="41">
        <v>56958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22825.7</v>
      </c>
      <c r="E14" s="39">
        <v>23093.02</v>
      </c>
      <c r="F14" s="45">
        <f>(D14-E14)/E14</f>
        <v>-1.1575792165771289E-2</v>
      </c>
      <c r="G14" s="41">
        <v>4310</v>
      </c>
      <c r="H14" s="39">
        <v>101</v>
      </c>
      <c r="I14" s="39">
        <f>G14/H14</f>
        <v>42.67326732673267</v>
      </c>
      <c r="J14" s="39">
        <v>16</v>
      </c>
      <c r="K14" s="39">
        <v>3</v>
      </c>
      <c r="L14" s="41">
        <v>105684</v>
      </c>
      <c r="M14" s="41">
        <v>20796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182</v>
      </c>
      <c r="D15" s="41">
        <v>14049.54</v>
      </c>
      <c r="E15" s="39" t="s">
        <v>36</v>
      </c>
      <c r="F15" s="39" t="s">
        <v>36</v>
      </c>
      <c r="G15" s="41">
        <v>2757</v>
      </c>
      <c r="H15" s="39">
        <v>118</v>
      </c>
      <c r="I15" s="39">
        <f>G15/H15</f>
        <v>23.364406779661017</v>
      </c>
      <c r="J15" s="39">
        <v>21</v>
      </c>
      <c r="K15" s="39">
        <v>1</v>
      </c>
      <c r="L15" s="41">
        <v>14049.54</v>
      </c>
      <c r="M15" s="41">
        <v>2757</v>
      </c>
      <c r="N15" s="37">
        <v>44540</v>
      </c>
      <c r="O15" s="36" t="s">
        <v>68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224</v>
      </c>
      <c r="D16" s="41">
        <v>8956</v>
      </c>
      <c r="E16" s="39" t="s">
        <v>36</v>
      </c>
      <c r="F16" s="39" t="s">
        <v>36</v>
      </c>
      <c r="G16" s="41">
        <v>1302</v>
      </c>
      <c r="H16" s="39" t="s">
        <v>36</v>
      </c>
      <c r="I16" s="39" t="s">
        <v>36</v>
      </c>
      <c r="J16" s="39">
        <v>6</v>
      </c>
      <c r="K16" s="39">
        <v>1</v>
      </c>
      <c r="L16" s="41">
        <v>8956</v>
      </c>
      <c r="M16" s="41">
        <v>1302</v>
      </c>
      <c r="N16" s="37">
        <v>44540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226</v>
      </c>
      <c r="D17" s="41">
        <v>7642.18</v>
      </c>
      <c r="E17" s="39">
        <v>12254.33</v>
      </c>
      <c r="F17" s="45">
        <f>(D17-E17)/E17</f>
        <v>-0.37636900589424305</v>
      </c>
      <c r="G17" s="41">
        <v>1096</v>
      </c>
      <c r="H17" s="39">
        <v>42</v>
      </c>
      <c r="I17" s="39">
        <f>G17/H17</f>
        <v>26.095238095238095</v>
      </c>
      <c r="J17" s="39">
        <v>9</v>
      </c>
      <c r="K17" s="39">
        <v>2</v>
      </c>
      <c r="L17" s="41">
        <v>24817.87</v>
      </c>
      <c r="M17" s="41">
        <v>3729</v>
      </c>
      <c r="N17" s="37">
        <v>44533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227</v>
      </c>
      <c r="D18" s="41">
        <v>5876.07</v>
      </c>
      <c r="E18" s="39">
        <v>7451.22</v>
      </c>
      <c r="F18" s="45">
        <f>(D18-E18)/E18</f>
        <v>-0.21139491251097142</v>
      </c>
      <c r="G18" s="41">
        <v>1140</v>
      </c>
      <c r="H18" s="39">
        <v>66</v>
      </c>
      <c r="I18" s="39">
        <f>G18/H18</f>
        <v>17.272727272727273</v>
      </c>
      <c r="J18" s="39">
        <v>15</v>
      </c>
      <c r="K18" s="39">
        <v>2</v>
      </c>
      <c r="L18" s="41">
        <v>14498.62</v>
      </c>
      <c r="M18" s="41">
        <v>2993</v>
      </c>
      <c r="N18" s="37">
        <v>44533</v>
      </c>
      <c r="O18" s="36" t="s">
        <v>48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225</v>
      </c>
      <c r="D19" s="41">
        <v>5248.73</v>
      </c>
      <c r="E19" s="39">
        <v>6897.43</v>
      </c>
      <c r="F19" s="45">
        <f>(D19-E19)/E19</f>
        <v>-0.23903105939458619</v>
      </c>
      <c r="G19" s="41">
        <v>765</v>
      </c>
      <c r="H19" s="39">
        <v>31</v>
      </c>
      <c r="I19" s="39">
        <f>G19/H19</f>
        <v>24.677419354838708</v>
      </c>
      <c r="J19" s="39">
        <v>8</v>
      </c>
      <c r="K19" s="39">
        <v>2</v>
      </c>
      <c r="L19" s="41">
        <v>16761.509999999998</v>
      </c>
      <c r="M19" s="41">
        <v>2565</v>
      </c>
      <c r="N19" s="37">
        <v>44533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>
        <v>6</v>
      </c>
      <c r="C20" s="28" t="s">
        <v>235</v>
      </c>
      <c r="D20" s="41">
        <v>4682.3100000000004</v>
      </c>
      <c r="E20" s="39">
        <v>5651.28</v>
      </c>
      <c r="F20" s="45">
        <f>(D20-E20)/E20</f>
        <v>-0.17146027094746666</v>
      </c>
      <c r="G20" s="41">
        <v>743</v>
      </c>
      <c r="H20" s="39">
        <v>31</v>
      </c>
      <c r="I20" s="39">
        <f>G20/H20</f>
        <v>23.967741935483872</v>
      </c>
      <c r="J20" s="39">
        <v>6</v>
      </c>
      <c r="K20" s="39">
        <v>4</v>
      </c>
      <c r="L20" s="41">
        <v>74627.600000000006</v>
      </c>
      <c r="M20" s="41">
        <v>11520</v>
      </c>
      <c r="N20" s="37">
        <v>44519</v>
      </c>
      <c r="O20" s="36" t="s">
        <v>39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181</v>
      </c>
      <c r="D21" s="41">
        <v>4385.25</v>
      </c>
      <c r="E21" s="39" t="s">
        <v>36</v>
      </c>
      <c r="F21" s="39" t="s">
        <v>36</v>
      </c>
      <c r="G21" s="41">
        <v>689</v>
      </c>
      <c r="H21" s="39">
        <v>81</v>
      </c>
      <c r="I21" s="39">
        <f>G21/H21</f>
        <v>8.5061728395061724</v>
      </c>
      <c r="J21" s="39">
        <v>17</v>
      </c>
      <c r="K21" s="39">
        <v>1</v>
      </c>
      <c r="L21" s="41">
        <v>4810</v>
      </c>
      <c r="M21" s="41">
        <v>759</v>
      </c>
      <c r="N21" s="37">
        <v>44540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237</v>
      </c>
      <c r="D22" s="41">
        <v>2506</v>
      </c>
      <c r="E22" s="39">
        <v>4634</v>
      </c>
      <c r="F22" s="45">
        <f>(D22-E22)/E22</f>
        <v>-0.45921450151057402</v>
      </c>
      <c r="G22" s="41">
        <v>475</v>
      </c>
      <c r="H22" s="39" t="s">
        <v>36</v>
      </c>
      <c r="I22" s="39" t="s">
        <v>36</v>
      </c>
      <c r="J22" s="39">
        <v>7</v>
      </c>
      <c r="K22" s="39">
        <v>5</v>
      </c>
      <c r="L22" s="41">
        <v>70131</v>
      </c>
      <c r="M22" s="41">
        <v>13736</v>
      </c>
      <c r="N22" s="37">
        <v>44512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139616.06</v>
      </c>
      <c r="E23" s="34">
        <v>162521.12999999998</v>
      </c>
      <c r="F23" s="65">
        <f>(D23-E23)/E23</f>
        <v>-0.14093595091296732</v>
      </c>
      <c r="G23" s="34">
        <f t="shared" ref="G23" si="0">SUM(G13:G22)</f>
        <v>21654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35">
        <v>9</v>
      </c>
      <c r="C25" s="28" t="s">
        <v>100</v>
      </c>
      <c r="D25" s="41">
        <v>1875.75</v>
      </c>
      <c r="E25" s="39">
        <v>3572.86</v>
      </c>
      <c r="F25" s="45">
        <f t="shared" ref="F25:F35" si="1">(D25-E25)/E25</f>
        <v>-0.47500041983173147</v>
      </c>
      <c r="G25" s="41">
        <v>303</v>
      </c>
      <c r="H25" s="39">
        <v>19</v>
      </c>
      <c r="I25" s="39">
        <f>G25/H25</f>
        <v>15.947368421052632</v>
      </c>
      <c r="J25" s="39">
        <v>10</v>
      </c>
      <c r="K25" s="39">
        <v>2</v>
      </c>
      <c r="L25" s="41">
        <v>7092.28</v>
      </c>
      <c r="M25" s="41">
        <v>1220</v>
      </c>
      <c r="N25" s="37">
        <v>44533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133</v>
      </c>
      <c r="D26" s="41">
        <v>1251.2</v>
      </c>
      <c r="E26" s="39">
        <v>2930.83</v>
      </c>
      <c r="F26" s="45">
        <f t="shared" si="1"/>
        <v>-0.5730902167645342</v>
      </c>
      <c r="G26" s="41">
        <v>260</v>
      </c>
      <c r="H26" s="39">
        <v>5</v>
      </c>
      <c r="I26" s="39">
        <f>G26/H26</f>
        <v>52</v>
      </c>
      <c r="J26" s="39">
        <v>3</v>
      </c>
      <c r="K26" s="39">
        <v>2</v>
      </c>
      <c r="L26" s="41">
        <v>4812.53</v>
      </c>
      <c r="M26" s="41">
        <v>1002</v>
      </c>
      <c r="N26" s="37">
        <v>44533</v>
      </c>
      <c r="O26" s="36" t="s">
        <v>119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</row>
    <row r="27" spans="1:28" ht="25.35" customHeight="1">
      <c r="A27" s="35">
        <v>13</v>
      </c>
      <c r="B27" s="64">
        <v>15</v>
      </c>
      <c r="C27" s="28" t="s">
        <v>173</v>
      </c>
      <c r="D27" s="41">
        <v>1059.02</v>
      </c>
      <c r="E27" s="39">
        <v>1295.5999999999999</v>
      </c>
      <c r="F27" s="45">
        <f t="shared" si="1"/>
        <v>-0.18260265514047541</v>
      </c>
      <c r="G27" s="41">
        <v>179</v>
      </c>
      <c r="H27" s="39">
        <v>8</v>
      </c>
      <c r="I27" s="39">
        <f>G27/H27</f>
        <v>22.375</v>
      </c>
      <c r="J27" s="39">
        <v>4</v>
      </c>
      <c r="K27" s="39">
        <v>13</v>
      </c>
      <c r="L27" s="41">
        <v>132922</v>
      </c>
      <c r="M27" s="41">
        <v>23803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14</v>
      </c>
      <c r="C28" s="28" t="s">
        <v>253</v>
      </c>
      <c r="D28" s="41">
        <v>937.37</v>
      </c>
      <c r="E28" s="39">
        <v>1612.5</v>
      </c>
      <c r="F28" s="45">
        <f t="shared" si="1"/>
        <v>-0.41868527131782945</v>
      </c>
      <c r="G28" s="41">
        <v>140</v>
      </c>
      <c r="H28" s="39">
        <v>4</v>
      </c>
      <c r="I28" s="39">
        <f>G28/H28</f>
        <v>35</v>
      </c>
      <c r="J28" s="39">
        <v>2</v>
      </c>
      <c r="K28" s="39">
        <v>6</v>
      </c>
      <c r="L28" s="41">
        <v>170244</v>
      </c>
      <c r="M28" s="41">
        <v>24486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8</v>
      </c>
      <c r="C29" s="28" t="s">
        <v>193</v>
      </c>
      <c r="D29" s="41">
        <v>920</v>
      </c>
      <c r="E29" s="39">
        <v>4125</v>
      </c>
      <c r="F29" s="45">
        <f t="shared" si="1"/>
        <v>-0.77696969696969698</v>
      </c>
      <c r="G29" s="41">
        <v>166</v>
      </c>
      <c r="H29" s="39" t="s">
        <v>36</v>
      </c>
      <c r="I29" s="39" t="s">
        <v>36</v>
      </c>
      <c r="J29" s="39">
        <v>7</v>
      </c>
      <c r="K29" s="39">
        <v>2</v>
      </c>
      <c r="L29" s="41">
        <v>6647</v>
      </c>
      <c r="M29" s="41">
        <v>1448</v>
      </c>
      <c r="N29" s="37">
        <v>44533</v>
      </c>
      <c r="O29" s="36" t="s">
        <v>65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20</v>
      </c>
      <c r="C30" s="28" t="s">
        <v>122</v>
      </c>
      <c r="D30" s="41">
        <v>902.16</v>
      </c>
      <c r="E30" s="39">
        <v>428</v>
      </c>
      <c r="F30" s="45">
        <f t="shared" si="1"/>
        <v>1.1078504672897196</v>
      </c>
      <c r="G30" s="41">
        <v>146</v>
      </c>
      <c r="H30" s="39">
        <v>9</v>
      </c>
      <c r="I30" s="39">
        <f>G30/H30</f>
        <v>16.222222222222221</v>
      </c>
      <c r="J30" s="39">
        <v>4</v>
      </c>
      <c r="K30" s="39">
        <v>4</v>
      </c>
      <c r="L30" s="41">
        <v>26246.62</v>
      </c>
      <c r="M30" s="41">
        <v>4615</v>
      </c>
      <c r="N30" s="37">
        <v>44519</v>
      </c>
      <c r="O30" s="36" t="s">
        <v>71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21</v>
      </c>
      <c r="C31" s="28" t="s">
        <v>213</v>
      </c>
      <c r="D31" s="70">
        <v>868.46</v>
      </c>
      <c r="E31" s="39">
        <v>332.29</v>
      </c>
      <c r="F31" s="45">
        <f t="shared" si="1"/>
        <v>1.6135604441903157</v>
      </c>
      <c r="G31" s="41">
        <v>125</v>
      </c>
      <c r="H31" s="39">
        <v>5</v>
      </c>
      <c r="I31" s="39">
        <f>G31/H31</f>
        <v>25</v>
      </c>
      <c r="J31" s="39">
        <v>2</v>
      </c>
      <c r="K31" s="39">
        <v>13</v>
      </c>
      <c r="L31" s="41">
        <v>449824.55</v>
      </c>
      <c r="M31" s="41">
        <v>67351</v>
      </c>
      <c r="N31" s="37">
        <v>44456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59">
        <v>16</v>
      </c>
      <c r="C32" s="47" t="s">
        <v>246</v>
      </c>
      <c r="D32" s="41">
        <v>822.71</v>
      </c>
      <c r="E32" s="39">
        <v>1293.23</v>
      </c>
      <c r="F32" s="45">
        <f t="shared" si="1"/>
        <v>-0.36383319285819227</v>
      </c>
      <c r="G32" s="41">
        <v>127</v>
      </c>
      <c r="H32" s="39">
        <v>4</v>
      </c>
      <c r="I32" s="39">
        <f>G32/H32</f>
        <v>31.75</v>
      </c>
      <c r="J32" s="39">
        <v>2</v>
      </c>
      <c r="K32" s="39">
        <v>9</v>
      </c>
      <c r="L32" s="41">
        <v>341339.54</v>
      </c>
      <c r="M32" s="41">
        <v>49552</v>
      </c>
      <c r="N32" s="37">
        <v>44484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8" ht="25.35" customHeight="1">
      <c r="A33" s="35">
        <v>19</v>
      </c>
      <c r="B33" s="35">
        <v>17</v>
      </c>
      <c r="C33" s="28" t="s">
        <v>121</v>
      </c>
      <c r="D33" s="41">
        <v>763.1</v>
      </c>
      <c r="E33" s="39">
        <v>1126.8</v>
      </c>
      <c r="F33" s="45">
        <f t="shared" si="1"/>
        <v>-0.32277245296414619</v>
      </c>
      <c r="G33" s="41">
        <v>105</v>
      </c>
      <c r="H33" s="39">
        <v>3</v>
      </c>
      <c r="I33" s="39">
        <f>G33/H33</f>
        <v>35</v>
      </c>
      <c r="J33" s="39">
        <v>2</v>
      </c>
      <c r="K33" s="39">
        <v>5</v>
      </c>
      <c r="L33" s="41">
        <v>40174</v>
      </c>
      <c r="M33" s="41">
        <v>6574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55"/>
      <c r="Y33" s="32"/>
      <c r="Z33" s="56"/>
      <c r="AA33" s="7"/>
      <c r="AB33" s="32"/>
    </row>
    <row r="34" spans="1:28" ht="25.35" customHeight="1">
      <c r="A34" s="35">
        <v>20</v>
      </c>
      <c r="B34" s="35">
        <v>18</v>
      </c>
      <c r="C34" s="28" t="s">
        <v>212</v>
      </c>
      <c r="D34" s="41">
        <v>716.4</v>
      </c>
      <c r="E34" s="39">
        <v>956.43</v>
      </c>
      <c r="F34" s="45">
        <f t="shared" si="1"/>
        <v>-0.25096452432483296</v>
      </c>
      <c r="G34" s="41">
        <v>107</v>
      </c>
      <c r="H34" s="39">
        <v>3</v>
      </c>
      <c r="I34" s="39">
        <f>G34/H34</f>
        <v>35.666666666666664</v>
      </c>
      <c r="J34" s="39">
        <v>1</v>
      </c>
      <c r="K34" s="39">
        <v>11</v>
      </c>
      <c r="L34" s="41">
        <v>413917</v>
      </c>
      <c r="M34" s="41">
        <v>61374</v>
      </c>
      <c r="N34" s="37">
        <v>44470</v>
      </c>
      <c r="O34" s="36" t="s">
        <v>43</v>
      </c>
      <c r="P34" s="33"/>
      <c r="Q34" s="54"/>
      <c r="R34" s="54"/>
      <c r="S34" s="54"/>
      <c r="T34" s="54"/>
      <c r="U34" s="55"/>
      <c r="V34" s="55"/>
      <c r="W34" s="56"/>
      <c r="X34" s="55"/>
      <c r="Y34" s="32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149732.22999999998</v>
      </c>
      <c r="E35" s="34">
        <v>175906.21999999997</v>
      </c>
      <c r="F35" s="65">
        <f t="shared" si="1"/>
        <v>-0.14879513640847944</v>
      </c>
      <c r="G35" s="34">
        <f t="shared" ref="G35" si="2">SUM(G23:G34)</f>
        <v>23312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11</v>
      </c>
      <c r="C37" s="28" t="s">
        <v>238</v>
      </c>
      <c r="D37" s="41">
        <v>482</v>
      </c>
      <c r="E37" s="39">
        <v>2033</v>
      </c>
      <c r="F37" s="45">
        <f>(D37-E37)/E37</f>
        <v>-0.76291195277914414</v>
      </c>
      <c r="G37" s="41">
        <v>72</v>
      </c>
      <c r="H37" s="39" t="s">
        <v>36</v>
      </c>
      <c r="I37" s="39" t="s">
        <v>36</v>
      </c>
      <c r="J37" s="39">
        <v>2</v>
      </c>
      <c r="K37" s="39">
        <v>3</v>
      </c>
      <c r="L37" s="41">
        <v>11308</v>
      </c>
      <c r="M37" s="41">
        <v>1719</v>
      </c>
      <c r="N37" s="37">
        <v>44526</v>
      </c>
      <c r="O37" s="36" t="s">
        <v>65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  <c r="AA37" s="7"/>
      <c r="AB37" s="32"/>
    </row>
    <row r="38" spans="1:28" ht="25.35" customHeight="1">
      <c r="A38" s="35">
        <v>22</v>
      </c>
      <c r="B38" s="35">
        <v>12</v>
      </c>
      <c r="C38" s="28" t="s">
        <v>247</v>
      </c>
      <c r="D38" s="41">
        <v>473.23</v>
      </c>
      <c r="E38" s="39">
        <v>2025.96</v>
      </c>
      <c r="F38" s="45">
        <f>(D38-E38)/E38</f>
        <v>-0.76641690852731548</v>
      </c>
      <c r="G38" s="41">
        <v>91</v>
      </c>
      <c r="H38" s="39">
        <v>10</v>
      </c>
      <c r="I38" s="39">
        <f t="shared" ref="I38:I44" si="3">G38/H38</f>
        <v>9.1</v>
      </c>
      <c r="J38" s="39">
        <v>3</v>
      </c>
      <c r="K38" s="39">
        <v>7</v>
      </c>
      <c r="L38" s="41">
        <v>97374</v>
      </c>
      <c r="M38" s="41">
        <v>20277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8" ht="25.35" customHeight="1">
      <c r="A39" s="35">
        <v>23</v>
      </c>
      <c r="B39" s="42" t="s">
        <v>36</v>
      </c>
      <c r="C39" s="40" t="s">
        <v>210</v>
      </c>
      <c r="D39" s="41">
        <v>360</v>
      </c>
      <c r="E39" s="39" t="s">
        <v>36</v>
      </c>
      <c r="F39" s="39" t="s">
        <v>36</v>
      </c>
      <c r="G39" s="41">
        <v>48</v>
      </c>
      <c r="H39" s="30">
        <v>1</v>
      </c>
      <c r="I39" s="39">
        <f t="shared" si="3"/>
        <v>48</v>
      </c>
      <c r="J39" s="30">
        <v>1</v>
      </c>
      <c r="K39" s="39" t="s">
        <v>36</v>
      </c>
      <c r="L39" s="41">
        <v>116273</v>
      </c>
      <c r="M39" s="41">
        <v>25997</v>
      </c>
      <c r="N39" s="37">
        <v>41712</v>
      </c>
      <c r="O39" s="36" t="s">
        <v>211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8" ht="25.35" customHeight="1">
      <c r="A40" s="35">
        <v>24</v>
      </c>
      <c r="B40" s="35" t="s">
        <v>34</v>
      </c>
      <c r="C40" s="40" t="s">
        <v>254</v>
      </c>
      <c r="D40" s="41">
        <v>333.5</v>
      </c>
      <c r="E40" s="39" t="s">
        <v>36</v>
      </c>
      <c r="F40" s="39" t="s">
        <v>36</v>
      </c>
      <c r="G40" s="41">
        <v>53</v>
      </c>
      <c r="H40" s="39" t="s">
        <v>36</v>
      </c>
      <c r="I40" s="39" t="s">
        <v>36</v>
      </c>
      <c r="J40" s="30">
        <v>1</v>
      </c>
      <c r="K40" s="39">
        <v>1</v>
      </c>
      <c r="L40" s="41">
        <v>333.5</v>
      </c>
      <c r="M40" s="41">
        <v>53</v>
      </c>
      <c r="N40" s="37">
        <v>44540</v>
      </c>
      <c r="O40" s="36" t="s">
        <v>255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8" ht="25.35" customHeight="1">
      <c r="A41" s="35">
        <v>25</v>
      </c>
      <c r="B41" s="35" t="s">
        <v>149</v>
      </c>
      <c r="C41" s="28" t="s">
        <v>214</v>
      </c>
      <c r="D41" s="41">
        <v>329.25</v>
      </c>
      <c r="E41" s="39" t="s">
        <v>36</v>
      </c>
      <c r="F41" s="39" t="s">
        <v>36</v>
      </c>
      <c r="G41" s="41">
        <v>63</v>
      </c>
      <c r="H41" s="39">
        <v>2</v>
      </c>
      <c r="I41" s="39">
        <f t="shared" si="3"/>
        <v>31.5</v>
      </c>
      <c r="J41" s="39">
        <v>1</v>
      </c>
      <c r="K41" s="39">
        <v>0</v>
      </c>
      <c r="L41" s="41">
        <v>329.25</v>
      </c>
      <c r="M41" s="41">
        <v>63</v>
      </c>
      <c r="N41" s="37" t="s">
        <v>150</v>
      </c>
      <c r="O41" s="36" t="s">
        <v>48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8" ht="25.35" customHeight="1">
      <c r="A42" s="35">
        <v>26</v>
      </c>
      <c r="B42" s="42" t="s">
        <v>36</v>
      </c>
      <c r="C42" s="28" t="s">
        <v>239</v>
      </c>
      <c r="D42" s="41">
        <v>162.49</v>
      </c>
      <c r="E42" s="39" t="s">
        <v>36</v>
      </c>
      <c r="F42" s="39" t="s">
        <v>36</v>
      </c>
      <c r="G42" s="41">
        <v>63</v>
      </c>
      <c r="H42" s="39">
        <v>3</v>
      </c>
      <c r="I42" s="39">
        <f t="shared" si="3"/>
        <v>21</v>
      </c>
      <c r="J42" s="39">
        <v>1</v>
      </c>
      <c r="K42" s="39" t="s">
        <v>36</v>
      </c>
      <c r="L42" s="41">
        <v>53649.69</v>
      </c>
      <c r="M42" s="41">
        <v>11125</v>
      </c>
      <c r="N42" s="37">
        <v>44323</v>
      </c>
      <c r="O42" s="36" t="s">
        <v>45</v>
      </c>
      <c r="P42" s="33"/>
      <c r="Q42" s="54"/>
      <c r="R42" s="54"/>
      <c r="S42" s="54"/>
      <c r="T42" s="54"/>
      <c r="U42" s="55"/>
      <c r="V42" s="55"/>
      <c r="W42" s="56"/>
      <c r="X42" s="55"/>
      <c r="Y42" s="32"/>
      <c r="Z42" s="56"/>
    </row>
    <row r="43" spans="1:28" ht="25.35" customHeight="1">
      <c r="A43" s="35">
        <v>27</v>
      </c>
      <c r="B43" s="35">
        <v>13</v>
      </c>
      <c r="C43" s="28" t="s">
        <v>256</v>
      </c>
      <c r="D43" s="41">
        <v>159.49</v>
      </c>
      <c r="E43" s="39">
        <v>1899.57</v>
      </c>
      <c r="F43" s="45">
        <f>(D43-E43)/E43</f>
        <v>-0.9160388930126292</v>
      </c>
      <c r="G43" s="41">
        <v>31</v>
      </c>
      <c r="H43" s="39">
        <v>4</v>
      </c>
      <c r="I43" s="39">
        <f t="shared" si="3"/>
        <v>7.75</v>
      </c>
      <c r="J43" s="39">
        <v>2</v>
      </c>
      <c r="K43" s="39">
        <v>10</v>
      </c>
      <c r="L43" s="41">
        <v>257130</v>
      </c>
      <c r="M43" s="41">
        <v>51125</v>
      </c>
      <c r="N43" s="37">
        <v>44477</v>
      </c>
      <c r="O43" s="36" t="s">
        <v>43</v>
      </c>
      <c r="P43" s="33"/>
      <c r="Q43" s="54"/>
      <c r="R43" s="54"/>
      <c r="S43" s="54"/>
      <c r="T43" s="54"/>
      <c r="U43" s="55"/>
      <c r="V43" s="55"/>
      <c r="W43" s="56"/>
      <c r="X43" s="55"/>
      <c r="Y43" s="32"/>
      <c r="Z43" s="56"/>
      <c r="AA43" s="7"/>
      <c r="AB43" s="32"/>
    </row>
    <row r="44" spans="1:28" ht="25.35" customHeight="1">
      <c r="A44" s="35">
        <v>28</v>
      </c>
      <c r="B44" s="42" t="s">
        <v>36</v>
      </c>
      <c r="C44" s="40" t="s">
        <v>257</v>
      </c>
      <c r="D44" s="41">
        <v>150</v>
      </c>
      <c r="E44" s="39" t="s">
        <v>36</v>
      </c>
      <c r="F44" s="39" t="s">
        <v>36</v>
      </c>
      <c r="G44" s="41">
        <v>58</v>
      </c>
      <c r="H44" s="30">
        <v>2</v>
      </c>
      <c r="I44" s="39">
        <f t="shared" si="3"/>
        <v>29</v>
      </c>
      <c r="J44" s="39">
        <v>1</v>
      </c>
      <c r="K44" s="39" t="s">
        <v>36</v>
      </c>
      <c r="L44" s="41">
        <v>87785</v>
      </c>
      <c r="M44" s="41">
        <v>18634</v>
      </c>
      <c r="N44" s="37">
        <v>44008</v>
      </c>
      <c r="O44" s="36" t="s">
        <v>37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35">
        <v>26</v>
      </c>
      <c r="C45" s="28" t="s">
        <v>202</v>
      </c>
      <c r="D45" s="41">
        <v>120</v>
      </c>
      <c r="E45" s="39">
        <v>120</v>
      </c>
      <c r="F45" s="45">
        <f>(D45-E45)/E45</f>
        <v>0</v>
      </c>
      <c r="G45" s="41">
        <v>15</v>
      </c>
      <c r="H45" s="39" t="s">
        <v>36</v>
      </c>
      <c r="I45" s="39" t="s">
        <v>36</v>
      </c>
      <c r="J45" s="39">
        <v>2</v>
      </c>
      <c r="K45" s="39">
        <v>4</v>
      </c>
      <c r="L45" s="41">
        <v>2241.41</v>
      </c>
      <c r="M45" s="41">
        <v>399</v>
      </c>
      <c r="N45" s="37">
        <v>44519</v>
      </c>
      <c r="O45" s="36" t="s">
        <v>81</v>
      </c>
      <c r="P45" s="33"/>
      <c r="Q45" s="54"/>
      <c r="R45" s="54"/>
      <c r="S45" s="54"/>
      <c r="T45" s="54"/>
      <c r="U45" s="55"/>
      <c r="V45" s="55"/>
      <c r="W45" s="56"/>
      <c r="X45" s="55"/>
      <c r="Y45" s="32"/>
      <c r="Z45" s="56"/>
      <c r="AA45" s="7"/>
      <c r="AB45" s="32"/>
    </row>
    <row r="46" spans="1:28" ht="25.35" customHeight="1">
      <c r="A46" s="35">
        <v>30</v>
      </c>
      <c r="B46" s="35">
        <v>22</v>
      </c>
      <c r="C46" s="28" t="s">
        <v>194</v>
      </c>
      <c r="D46" s="41">
        <v>109.2</v>
      </c>
      <c r="E46" s="41">
        <v>245</v>
      </c>
      <c r="F46" s="45">
        <f>(D46-E46)/E46</f>
        <v>-0.55428571428571438</v>
      </c>
      <c r="G46" s="41">
        <v>21</v>
      </c>
      <c r="H46" s="39">
        <v>2</v>
      </c>
      <c r="I46" s="39">
        <f>G46/H46</f>
        <v>10.5</v>
      </c>
      <c r="J46" s="39">
        <v>1</v>
      </c>
      <c r="K46" s="39">
        <v>2</v>
      </c>
      <c r="L46" s="41">
        <v>3929.7999999999997</v>
      </c>
      <c r="M46" s="41">
        <v>797</v>
      </c>
      <c r="N46" s="37">
        <v>44526</v>
      </c>
      <c r="O46" s="36" t="s">
        <v>57</v>
      </c>
      <c r="P46" s="33"/>
      <c r="Q46" s="54"/>
      <c r="R46" s="54"/>
      <c r="S46" s="54"/>
      <c r="T46" s="54"/>
      <c r="U46" s="55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152411.38999999998</v>
      </c>
      <c r="E47" s="34">
        <v>177193.92999999996</v>
      </c>
      <c r="F47" s="65">
        <f t="shared" ref="F47" si="4">(D47-E47)/E47</f>
        <v>-0.13986111149518488</v>
      </c>
      <c r="G47" s="34">
        <f>SUM(G35:G46)</f>
        <v>23827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31</v>
      </c>
      <c r="B49" s="35">
        <v>19</v>
      </c>
      <c r="C49" s="28" t="s">
        <v>157</v>
      </c>
      <c r="D49" s="41">
        <v>107</v>
      </c>
      <c r="E49" s="39">
        <v>714</v>
      </c>
      <c r="F49" s="45">
        <f>(D49-E49)/E49</f>
        <v>-0.85014005602240894</v>
      </c>
      <c r="G49" s="41">
        <v>34</v>
      </c>
      <c r="H49" s="39">
        <v>2</v>
      </c>
      <c r="I49" s="39">
        <f>G49/H49</f>
        <v>17</v>
      </c>
      <c r="J49" s="39">
        <v>2</v>
      </c>
      <c r="K49" s="39">
        <v>5</v>
      </c>
      <c r="L49" s="41">
        <v>13553</v>
      </c>
      <c r="M49" s="41">
        <v>3212</v>
      </c>
      <c r="N49" s="37">
        <v>44512</v>
      </c>
      <c r="O49" s="46" t="s">
        <v>50</v>
      </c>
      <c r="P49" s="33"/>
      <c r="Q49" s="54"/>
      <c r="R49" s="54"/>
      <c r="S49" s="54"/>
      <c r="T49" s="54"/>
      <c r="U49" s="55"/>
      <c r="V49" s="55"/>
      <c r="W49" s="56"/>
      <c r="X49" s="55"/>
      <c r="Y49" s="32"/>
      <c r="Z49" s="56"/>
      <c r="AA49" s="7"/>
      <c r="AB49" s="32"/>
    </row>
    <row r="50" spans="1:28" ht="25.35" customHeight="1">
      <c r="A50" s="35">
        <v>32</v>
      </c>
      <c r="B50" s="42" t="s">
        <v>36</v>
      </c>
      <c r="C50" s="40" t="s">
        <v>242</v>
      </c>
      <c r="D50" s="41">
        <v>100</v>
      </c>
      <c r="E50" s="39" t="s">
        <v>36</v>
      </c>
      <c r="F50" s="39" t="s">
        <v>36</v>
      </c>
      <c r="G50" s="41">
        <v>36</v>
      </c>
      <c r="H50" s="30">
        <v>3</v>
      </c>
      <c r="I50" s="39">
        <f>G50/H50</f>
        <v>12</v>
      </c>
      <c r="J50" s="30">
        <v>1</v>
      </c>
      <c r="K50" s="39" t="s">
        <v>36</v>
      </c>
      <c r="L50" s="41">
        <v>82979</v>
      </c>
      <c r="M50" s="41">
        <v>18479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55"/>
      <c r="Y50" s="32"/>
      <c r="Z50" s="56"/>
      <c r="AA50" s="7"/>
      <c r="AB50" s="32"/>
    </row>
    <row r="51" spans="1:28" ht="25.35" customHeight="1">
      <c r="A51" s="35">
        <v>33</v>
      </c>
      <c r="B51" s="35">
        <v>24</v>
      </c>
      <c r="C51" s="40" t="s">
        <v>216</v>
      </c>
      <c r="D51" s="41">
        <v>87</v>
      </c>
      <c r="E51" s="41">
        <v>205</v>
      </c>
      <c r="F51" s="45">
        <f>(D51-E51)/E51</f>
        <v>-0.57560975609756093</v>
      </c>
      <c r="G51" s="41">
        <v>16</v>
      </c>
      <c r="H51" s="39" t="s">
        <v>36</v>
      </c>
      <c r="I51" s="39" t="s">
        <v>36</v>
      </c>
      <c r="J51" s="39">
        <v>1</v>
      </c>
      <c r="K51" s="39">
        <v>31</v>
      </c>
      <c r="L51" s="41">
        <v>17321.05</v>
      </c>
      <c r="M51" s="41">
        <v>3103</v>
      </c>
      <c r="N51" s="37">
        <v>44330</v>
      </c>
      <c r="O51" s="36" t="s">
        <v>81</v>
      </c>
      <c r="P51" s="33"/>
      <c r="Q51" s="54"/>
      <c r="R51" s="54"/>
      <c r="S51" s="54"/>
      <c r="T51" s="54"/>
      <c r="U51" s="55"/>
      <c r="V51" s="55"/>
      <c r="W51" s="56"/>
      <c r="X51" s="55"/>
      <c r="Y51" s="32"/>
      <c r="Z51" s="56"/>
    </row>
    <row r="52" spans="1:28" ht="25.35" customHeight="1">
      <c r="A52" s="35">
        <v>34</v>
      </c>
      <c r="B52" s="42" t="s">
        <v>36</v>
      </c>
      <c r="C52" s="40" t="s">
        <v>244</v>
      </c>
      <c r="D52" s="41">
        <v>55</v>
      </c>
      <c r="E52" s="39" t="s">
        <v>36</v>
      </c>
      <c r="F52" s="39" t="s">
        <v>36</v>
      </c>
      <c r="G52" s="41">
        <v>22</v>
      </c>
      <c r="H52" s="30">
        <v>3</v>
      </c>
      <c r="I52" s="39">
        <f>G52/H52</f>
        <v>7.333333333333333</v>
      </c>
      <c r="J52" s="30">
        <v>1</v>
      </c>
      <c r="K52" s="39" t="s">
        <v>36</v>
      </c>
      <c r="L52" s="41">
        <v>229335</v>
      </c>
      <c r="M52" s="41">
        <v>48995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55"/>
      <c r="Y52" s="32"/>
      <c r="Z52" s="56"/>
    </row>
    <row r="53" spans="1:28" ht="25.35" customHeight="1">
      <c r="A53" s="35">
        <v>35</v>
      </c>
      <c r="B53" s="35">
        <v>23</v>
      </c>
      <c r="C53" s="28" t="s">
        <v>258</v>
      </c>
      <c r="D53" s="41">
        <v>37.5</v>
      </c>
      <c r="E53" s="39">
        <v>208.02</v>
      </c>
      <c r="F53" s="45">
        <f>(D53-E53)/E53</f>
        <v>-0.81972887222382462</v>
      </c>
      <c r="G53" s="41">
        <v>7</v>
      </c>
      <c r="H53" s="39" t="s">
        <v>36</v>
      </c>
      <c r="I53" s="39" t="s">
        <v>36</v>
      </c>
      <c r="J53" s="39">
        <v>2</v>
      </c>
      <c r="K53" s="39">
        <v>2</v>
      </c>
      <c r="L53" s="41">
        <v>304.58</v>
      </c>
      <c r="M53" s="41">
        <v>66</v>
      </c>
      <c r="N53" s="37">
        <v>44533</v>
      </c>
      <c r="O53" s="36" t="s">
        <v>81</v>
      </c>
      <c r="P53" s="33"/>
      <c r="Q53" s="54"/>
      <c r="R53" s="54"/>
      <c r="S53" s="54"/>
      <c r="T53" s="54"/>
      <c r="U53" s="55"/>
      <c r="V53" s="55"/>
      <c r="W53" s="56"/>
      <c r="X53" s="55"/>
      <c r="Y53" s="32"/>
      <c r="Z53" s="56"/>
    </row>
    <row r="54" spans="1:28" ht="25.35" customHeight="1">
      <c r="A54" s="14"/>
      <c r="B54" s="14"/>
      <c r="C54" s="27" t="s">
        <v>259</v>
      </c>
      <c r="D54" s="34">
        <f>SUM(D47:D53)</f>
        <v>152797.88999999998</v>
      </c>
      <c r="E54" s="34">
        <v>177193.92999999996</v>
      </c>
      <c r="F54" s="65">
        <f>(D54-E54)/E54</f>
        <v>-0.1376798855355823</v>
      </c>
      <c r="G54" s="34">
        <f t="shared" ref="G54" si="5">SUM(G47:G53)</f>
        <v>23942</v>
      </c>
      <c r="H54" s="34"/>
      <c r="I54" s="16"/>
      <c r="J54" s="15"/>
      <c r="K54" s="17"/>
      <c r="L54" s="18"/>
      <c r="M54" s="22"/>
      <c r="N54" s="19"/>
      <c r="O54" s="46"/>
    </row>
    <row r="55" spans="1:28" ht="23.1" customHeight="1">
      <c r="R55" s="33"/>
    </row>
    <row r="56" spans="1:28" ht="17.25" customHeight="1">
      <c r="R56" s="33"/>
    </row>
    <row r="57" spans="1:28" ht="16.5" customHeight="1"/>
    <row r="69" spans="16:18">
      <c r="R69" s="33"/>
    </row>
    <row r="73" spans="16:18">
      <c r="P73" s="33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sheetPr codeName="Sheet59"/>
  <dimension ref="A1:AB68"/>
  <sheetViews>
    <sheetView zoomScale="60" zoomScaleNormal="60" workbookViewId="0">
      <selection activeCell="AC23" sqref="AC2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19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" style="1" customWidth="1"/>
    <col min="25" max="25" width="12" style="1" bestFit="1" customWidth="1"/>
    <col min="26" max="26" width="14.88671875" style="1" customWidth="1"/>
    <col min="27" max="27" width="10.88671875" style="1" bestFit="1" customWidth="1"/>
    <col min="28" max="16384" width="8.88671875" style="1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251</v>
      </c>
      <c r="E6" s="4" t="s">
        <v>262</v>
      </c>
      <c r="F6" s="156"/>
      <c r="G6" s="4" t="s">
        <v>251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8">
      <c r="A10" s="159"/>
      <c r="B10" s="159"/>
      <c r="C10" s="156"/>
      <c r="D10" s="75" t="s">
        <v>252</v>
      </c>
      <c r="E10" s="75" t="s">
        <v>263</v>
      </c>
      <c r="F10" s="156"/>
      <c r="G10" s="75" t="s">
        <v>252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91911.16</v>
      </c>
      <c r="E13" s="39">
        <v>137434.20000000001</v>
      </c>
      <c r="F13" s="45">
        <f>(D13-E13)/E13</f>
        <v>-0.33123516562835165</v>
      </c>
      <c r="G13" s="41">
        <v>12427</v>
      </c>
      <c r="H13" s="39">
        <v>169</v>
      </c>
      <c r="I13" s="39">
        <f t="shared" ref="I13:I18" si="0">G13/H13</f>
        <v>73.532544378698219</v>
      </c>
      <c r="J13" s="39">
        <v>18</v>
      </c>
      <c r="K13" s="39">
        <v>2</v>
      </c>
      <c r="L13" s="41">
        <v>315205</v>
      </c>
      <c r="M13" s="41">
        <v>43790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23093.02</v>
      </c>
      <c r="E14" s="39">
        <v>48637.27</v>
      </c>
      <c r="F14" s="45">
        <f>(D14-E14)/E14</f>
        <v>-0.52519909114964713</v>
      </c>
      <c r="G14" s="41">
        <v>4462</v>
      </c>
      <c r="H14" s="39">
        <v>114</v>
      </c>
      <c r="I14" s="39">
        <f t="shared" si="0"/>
        <v>39.140350877192979</v>
      </c>
      <c r="J14" s="39">
        <v>18</v>
      </c>
      <c r="K14" s="39">
        <v>2</v>
      </c>
      <c r="L14" s="41">
        <v>79131</v>
      </c>
      <c r="M14" s="41">
        <v>15642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226</v>
      </c>
      <c r="D15" s="41">
        <v>12254.33</v>
      </c>
      <c r="E15" s="39" t="s">
        <v>36</v>
      </c>
      <c r="F15" s="39" t="s">
        <v>36</v>
      </c>
      <c r="G15" s="41">
        <v>1797</v>
      </c>
      <c r="H15" s="39">
        <v>88</v>
      </c>
      <c r="I15" s="39">
        <f t="shared" si="0"/>
        <v>20.420454545454547</v>
      </c>
      <c r="J15" s="39">
        <v>15</v>
      </c>
      <c r="K15" s="39">
        <v>1</v>
      </c>
      <c r="L15" s="41">
        <v>13221.87</v>
      </c>
      <c r="M15" s="41">
        <v>1957</v>
      </c>
      <c r="N15" s="37">
        <v>44533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227</v>
      </c>
      <c r="D16" s="41">
        <v>7451.22</v>
      </c>
      <c r="E16" s="39" t="s">
        <v>36</v>
      </c>
      <c r="F16" s="39" t="s">
        <v>36</v>
      </c>
      <c r="G16" s="41">
        <v>1562</v>
      </c>
      <c r="H16" s="39">
        <v>88</v>
      </c>
      <c r="I16" s="39">
        <f t="shared" si="0"/>
        <v>17.75</v>
      </c>
      <c r="J16" s="39">
        <v>17</v>
      </c>
      <c r="K16" s="39">
        <v>1</v>
      </c>
      <c r="L16" s="41">
        <v>7451.22</v>
      </c>
      <c r="M16" s="41">
        <v>1562</v>
      </c>
      <c r="N16" s="37">
        <v>44533</v>
      </c>
      <c r="O16" s="36" t="s">
        <v>48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225</v>
      </c>
      <c r="D17" s="41">
        <v>6897.43</v>
      </c>
      <c r="E17" s="39" t="s">
        <v>36</v>
      </c>
      <c r="F17" s="39" t="s">
        <v>36</v>
      </c>
      <c r="G17" s="41">
        <v>1023</v>
      </c>
      <c r="H17" s="39">
        <v>53</v>
      </c>
      <c r="I17" s="39">
        <f t="shared" si="0"/>
        <v>19.30188679245283</v>
      </c>
      <c r="J17" s="39">
        <v>9</v>
      </c>
      <c r="K17" s="39">
        <v>1</v>
      </c>
      <c r="L17" s="41">
        <v>7284.78</v>
      </c>
      <c r="M17" s="41">
        <v>1086</v>
      </c>
      <c r="N17" s="37">
        <v>44533</v>
      </c>
      <c r="O17" s="36" t="s">
        <v>48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235</v>
      </c>
      <c r="D18" s="41">
        <v>5651.28</v>
      </c>
      <c r="E18" s="39">
        <v>14715.59</v>
      </c>
      <c r="F18" s="45">
        <f>(D18-E18)/E18</f>
        <v>-0.61596646821500201</v>
      </c>
      <c r="G18" s="41">
        <v>906</v>
      </c>
      <c r="H18" s="39">
        <v>35</v>
      </c>
      <c r="I18" s="39">
        <f t="shared" si="0"/>
        <v>25.885714285714286</v>
      </c>
      <c r="J18" s="39">
        <v>8</v>
      </c>
      <c r="K18" s="39">
        <v>3</v>
      </c>
      <c r="L18" s="41">
        <v>68643.839999999997</v>
      </c>
      <c r="M18" s="41">
        <v>10495</v>
      </c>
      <c r="N18" s="37">
        <v>44519</v>
      </c>
      <c r="O18" s="36" t="s">
        <v>39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237</v>
      </c>
      <c r="D19" s="41">
        <v>4634</v>
      </c>
      <c r="E19" s="39">
        <v>9679</v>
      </c>
      <c r="F19" s="45">
        <f>(D19-E19)/E19</f>
        <v>-0.52123153218307672</v>
      </c>
      <c r="G19" s="41">
        <v>838</v>
      </c>
      <c r="H19" s="39" t="s">
        <v>36</v>
      </c>
      <c r="I19" s="39" t="s">
        <v>36</v>
      </c>
      <c r="J19" s="39">
        <v>9</v>
      </c>
      <c r="K19" s="39">
        <v>4</v>
      </c>
      <c r="L19" s="41" t="s">
        <v>264</v>
      </c>
      <c r="M19" s="41">
        <v>13062</v>
      </c>
      <c r="N19" s="37">
        <v>44512</v>
      </c>
      <c r="O19" s="36" t="s">
        <v>65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193</v>
      </c>
      <c r="D20" s="41">
        <v>4125</v>
      </c>
      <c r="E20" s="39" t="s">
        <v>36</v>
      </c>
      <c r="F20" s="39" t="s">
        <v>36</v>
      </c>
      <c r="G20" s="41">
        <v>955</v>
      </c>
      <c r="H20" s="39" t="s">
        <v>36</v>
      </c>
      <c r="I20" s="39" t="s">
        <v>36</v>
      </c>
      <c r="J20" s="39">
        <v>18</v>
      </c>
      <c r="K20" s="39">
        <v>1</v>
      </c>
      <c r="L20" s="41">
        <v>4125</v>
      </c>
      <c r="M20" s="41">
        <v>955</v>
      </c>
      <c r="N20" s="37">
        <v>44533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100</v>
      </c>
      <c r="D21" s="41">
        <v>3572.86</v>
      </c>
      <c r="E21" s="39" t="s">
        <v>36</v>
      </c>
      <c r="F21" s="39" t="s">
        <v>36</v>
      </c>
      <c r="G21" s="41">
        <v>578</v>
      </c>
      <c r="H21" s="39">
        <v>42</v>
      </c>
      <c r="I21" s="39">
        <f>G21/H21</f>
        <v>13.761904761904763</v>
      </c>
      <c r="J21" s="39">
        <v>15</v>
      </c>
      <c r="K21" s="39">
        <v>1</v>
      </c>
      <c r="L21" s="41">
        <v>3572.86</v>
      </c>
      <c r="M21" s="41">
        <v>578</v>
      </c>
      <c r="N21" s="37">
        <v>44533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133</v>
      </c>
      <c r="D22" s="41">
        <v>2930.83</v>
      </c>
      <c r="E22" s="39" t="s">
        <v>36</v>
      </c>
      <c r="F22" s="39" t="s">
        <v>36</v>
      </c>
      <c r="G22" s="41">
        <v>604</v>
      </c>
      <c r="H22" s="39">
        <v>12</v>
      </c>
      <c r="I22" s="39">
        <f>G22/H22</f>
        <v>50.333333333333336</v>
      </c>
      <c r="J22" s="39">
        <v>7</v>
      </c>
      <c r="K22" s="39">
        <v>1</v>
      </c>
      <c r="L22" s="41">
        <v>2930.83</v>
      </c>
      <c r="M22" s="41">
        <v>604</v>
      </c>
      <c r="N22" s="37">
        <v>44533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162521.12999999998</v>
      </c>
      <c r="E23" s="34">
        <v>240620.76</v>
      </c>
      <c r="F23" s="65">
        <f t="shared" ref="F23" si="1">(D23-E23)/E23</f>
        <v>-0.32457561018425857</v>
      </c>
      <c r="G23" s="34">
        <f t="shared" ref="G23" si="2">SUM(G13:G22)</f>
        <v>25152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6</v>
      </c>
      <c r="C25" s="28" t="s">
        <v>238</v>
      </c>
      <c r="D25" s="70">
        <v>2033</v>
      </c>
      <c r="E25" s="39">
        <v>5996</v>
      </c>
      <c r="F25" s="45">
        <f t="shared" ref="F25:F35" si="3">(D25-E25)/E25</f>
        <v>-0.66094062708472312</v>
      </c>
      <c r="G25" s="41">
        <v>284</v>
      </c>
      <c r="H25" s="39" t="s">
        <v>36</v>
      </c>
      <c r="I25" s="39" t="s">
        <v>36</v>
      </c>
      <c r="J25" s="39">
        <v>10</v>
      </c>
      <c r="K25" s="39">
        <v>2</v>
      </c>
      <c r="L25" s="41">
        <v>10170</v>
      </c>
      <c r="M25" s="41">
        <v>1545</v>
      </c>
      <c r="N25" s="37">
        <v>44526</v>
      </c>
      <c r="O25" s="36" t="s">
        <v>65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  <c r="AA25" s="7"/>
      <c r="AB25" s="32"/>
    </row>
    <row r="26" spans="1:28" ht="25.35" customHeight="1">
      <c r="A26" s="35">
        <v>12</v>
      </c>
      <c r="B26" s="35">
        <v>9</v>
      </c>
      <c r="C26" s="28" t="s">
        <v>247</v>
      </c>
      <c r="D26" s="41">
        <v>2025.96</v>
      </c>
      <c r="E26" s="39">
        <v>3992.29</v>
      </c>
      <c r="F26" s="45">
        <f t="shared" si="3"/>
        <v>-0.49253185515080317</v>
      </c>
      <c r="G26" s="41">
        <v>401</v>
      </c>
      <c r="H26" s="39">
        <v>21</v>
      </c>
      <c r="I26" s="39">
        <f t="shared" ref="I26:I34" si="4">G26/H26</f>
        <v>19.095238095238095</v>
      </c>
      <c r="J26" s="39">
        <v>7</v>
      </c>
      <c r="K26" s="39">
        <v>6</v>
      </c>
      <c r="L26" s="41">
        <v>96821</v>
      </c>
      <c r="M26" s="41">
        <v>20169</v>
      </c>
      <c r="N26" s="37">
        <v>44498</v>
      </c>
      <c r="O26" s="36" t="s">
        <v>41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  <c r="AA26" s="7"/>
      <c r="AB26" s="32"/>
    </row>
    <row r="27" spans="1:28" ht="25.35" customHeight="1">
      <c r="A27" s="35">
        <v>13</v>
      </c>
      <c r="B27" s="35">
        <v>8</v>
      </c>
      <c r="C27" s="28" t="s">
        <v>256</v>
      </c>
      <c r="D27" s="41">
        <v>1899.57</v>
      </c>
      <c r="E27" s="39">
        <v>4672.38</v>
      </c>
      <c r="F27" s="45">
        <f t="shared" si="3"/>
        <v>-0.59344702271647432</v>
      </c>
      <c r="G27" s="41">
        <v>350</v>
      </c>
      <c r="H27" s="39">
        <v>21</v>
      </c>
      <c r="I27" s="39">
        <f t="shared" si="4"/>
        <v>16.666666666666668</v>
      </c>
      <c r="J27" s="39">
        <v>7</v>
      </c>
      <c r="K27" s="39">
        <v>9</v>
      </c>
      <c r="L27" s="41">
        <v>256775</v>
      </c>
      <c r="M27" s="41">
        <v>51050</v>
      </c>
      <c r="N27" s="37">
        <v>44477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  <c r="AA27" s="7"/>
      <c r="AB27" s="32"/>
    </row>
    <row r="28" spans="1:28" ht="25.35" customHeight="1">
      <c r="A28" s="35">
        <v>14</v>
      </c>
      <c r="B28" s="35">
        <v>5</v>
      </c>
      <c r="C28" s="28" t="s">
        <v>253</v>
      </c>
      <c r="D28" s="41">
        <v>1612.5</v>
      </c>
      <c r="E28" s="39">
        <v>6997.82</v>
      </c>
      <c r="F28" s="45">
        <f t="shared" si="3"/>
        <v>-0.76957109499815657</v>
      </c>
      <c r="G28" s="41">
        <v>224</v>
      </c>
      <c r="H28" s="39">
        <v>8</v>
      </c>
      <c r="I28" s="39">
        <f t="shared" si="4"/>
        <v>28</v>
      </c>
      <c r="J28" s="39">
        <v>4</v>
      </c>
      <c r="K28" s="39">
        <v>5</v>
      </c>
      <c r="L28" s="41">
        <v>168338</v>
      </c>
      <c r="M28" s="41">
        <v>24204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  <c r="AA28" s="7"/>
      <c r="AB28" s="32"/>
    </row>
    <row r="29" spans="1:28" ht="25.35" customHeight="1">
      <c r="A29" s="35">
        <v>15</v>
      </c>
      <c r="B29" s="64">
        <v>12</v>
      </c>
      <c r="C29" s="28" t="s">
        <v>173</v>
      </c>
      <c r="D29" s="41">
        <v>1295.5999999999999</v>
      </c>
      <c r="E29" s="39">
        <v>2922.84</v>
      </c>
      <c r="F29" s="45">
        <f t="shared" si="3"/>
        <v>-0.55673249305470029</v>
      </c>
      <c r="G29" s="41">
        <v>239</v>
      </c>
      <c r="H29" s="39">
        <v>8</v>
      </c>
      <c r="I29" s="39">
        <f t="shared" si="4"/>
        <v>29.875</v>
      </c>
      <c r="J29" s="39">
        <v>4</v>
      </c>
      <c r="K29" s="39">
        <v>12</v>
      </c>
      <c r="L29" s="41">
        <v>131245</v>
      </c>
      <c r="M29" s="41">
        <v>23488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  <c r="AA29" s="7"/>
      <c r="AB29" s="32"/>
    </row>
    <row r="30" spans="1:28" ht="25.35" customHeight="1">
      <c r="A30" s="35">
        <v>16</v>
      </c>
      <c r="B30" s="35">
        <v>10</v>
      </c>
      <c r="C30" s="28" t="s">
        <v>246</v>
      </c>
      <c r="D30" s="41">
        <v>1293.23</v>
      </c>
      <c r="E30" s="39">
        <v>3692.63</v>
      </c>
      <c r="F30" s="45">
        <f t="shared" si="3"/>
        <v>-0.6497807795527849</v>
      </c>
      <c r="G30" s="41">
        <v>195</v>
      </c>
      <c r="H30" s="39">
        <v>8</v>
      </c>
      <c r="I30" s="39">
        <f t="shared" si="4"/>
        <v>24.375</v>
      </c>
      <c r="J30" s="39">
        <v>3</v>
      </c>
      <c r="K30" s="39">
        <v>8</v>
      </c>
      <c r="L30" s="41">
        <v>340002.95</v>
      </c>
      <c r="M30" s="41">
        <v>49351</v>
      </c>
      <c r="N30" s="37">
        <v>44484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  <c r="AA30" s="7"/>
      <c r="AB30" s="32"/>
    </row>
    <row r="31" spans="1:28" ht="25.35" customHeight="1">
      <c r="A31" s="35">
        <v>17</v>
      </c>
      <c r="B31" s="35">
        <v>11</v>
      </c>
      <c r="C31" s="28" t="s">
        <v>121</v>
      </c>
      <c r="D31" s="41">
        <v>1126.8</v>
      </c>
      <c r="E31" s="39">
        <v>3331.6</v>
      </c>
      <c r="F31" s="45">
        <f t="shared" si="3"/>
        <v>-0.66178412774642825</v>
      </c>
      <c r="G31" s="41">
        <v>176</v>
      </c>
      <c r="H31" s="39">
        <v>6</v>
      </c>
      <c r="I31" s="39">
        <f t="shared" si="4"/>
        <v>29.333333333333332</v>
      </c>
      <c r="J31" s="39">
        <v>3</v>
      </c>
      <c r="K31" s="39">
        <v>4</v>
      </c>
      <c r="L31" s="41">
        <v>38568</v>
      </c>
      <c r="M31" s="41">
        <v>6316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  <c r="AA31" s="7"/>
      <c r="AB31" s="32"/>
    </row>
    <row r="32" spans="1:28" ht="25.35" customHeight="1">
      <c r="A32" s="35">
        <v>18</v>
      </c>
      <c r="B32" s="35">
        <v>13</v>
      </c>
      <c r="C32" s="28" t="s">
        <v>212</v>
      </c>
      <c r="D32" s="41">
        <v>956.43</v>
      </c>
      <c r="E32" s="39">
        <v>2522.33</v>
      </c>
      <c r="F32" s="45">
        <f t="shared" si="3"/>
        <v>-0.62081488147863295</v>
      </c>
      <c r="G32" s="41">
        <v>136</v>
      </c>
      <c r="H32" s="39">
        <v>5</v>
      </c>
      <c r="I32" s="39">
        <f t="shared" si="4"/>
        <v>27.2</v>
      </c>
      <c r="J32" s="39">
        <v>3</v>
      </c>
      <c r="K32" s="39">
        <v>10</v>
      </c>
      <c r="L32" s="41">
        <v>412524</v>
      </c>
      <c r="M32" s="41">
        <v>61155</v>
      </c>
      <c r="N32" s="37">
        <v>44470</v>
      </c>
      <c r="O32" s="46" t="s">
        <v>43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  <c r="AA32" s="7"/>
      <c r="AB32" s="32"/>
    </row>
    <row r="33" spans="1:28" ht="25.35" customHeight="1">
      <c r="A33" s="35">
        <v>19</v>
      </c>
      <c r="B33" s="35">
        <v>23</v>
      </c>
      <c r="C33" s="28" t="s">
        <v>157</v>
      </c>
      <c r="D33" s="41">
        <v>714</v>
      </c>
      <c r="E33" s="39">
        <v>79.8</v>
      </c>
      <c r="F33" s="45">
        <f t="shared" si="3"/>
        <v>7.9473684210526327</v>
      </c>
      <c r="G33" s="41">
        <v>204</v>
      </c>
      <c r="H33" s="39">
        <v>7</v>
      </c>
      <c r="I33" s="39">
        <f t="shared" si="4"/>
        <v>29.142857142857142</v>
      </c>
      <c r="J33" s="39">
        <v>2</v>
      </c>
      <c r="K33" s="39">
        <v>4</v>
      </c>
      <c r="L33" s="41">
        <v>12944</v>
      </c>
      <c r="M33" s="41">
        <v>2996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  <c r="AA33" s="7"/>
      <c r="AB33" s="32"/>
    </row>
    <row r="34" spans="1:28" ht="25.35" customHeight="1">
      <c r="A34" s="35">
        <v>20</v>
      </c>
      <c r="B34" s="35">
        <v>7</v>
      </c>
      <c r="C34" s="28" t="s">
        <v>122</v>
      </c>
      <c r="D34" s="41">
        <v>428</v>
      </c>
      <c r="E34" s="39">
        <v>4803.58</v>
      </c>
      <c r="F34" s="45">
        <f t="shared" si="3"/>
        <v>-0.91089978724201537</v>
      </c>
      <c r="G34" s="41">
        <v>70</v>
      </c>
      <c r="H34" s="39">
        <v>6</v>
      </c>
      <c r="I34" s="39">
        <f t="shared" si="4"/>
        <v>11.666666666666666</v>
      </c>
      <c r="J34" s="39">
        <v>2</v>
      </c>
      <c r="K34" s="39">
        <v>3</v>
      </c>
      <c r="L34" s="41">
        <v>24457.82</v>
      </c>
      <c r="M34" s="41">
        <v>4303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8" ht="25.35" customHeight="1">
      <c r="A35" s="14"/>
      <c r="B35" s="14"/>
      <c r="C35" s="27" t="s">
        <v>69</v>
      </c>
      <c r="D35" s="34">
        <f>SUM(D23:D34)</f>
        <v>175906.21999999997</v>
      </c>
      <c r="E35" s="34">
        <v>257728.81</v>
      </c>
      <c r="F35" s="65">
        <f t="shared" si="3"/>
        <v>-0.3174755278620191</v>
      </c>
      <c r="G35" s="34">
        <f t="shared" ref="G35" si="5">SUM(G23:G34)</f>
        <v>27431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16</v>
      </c>
      <c r="C37" s="28" t="s">
        <v>213</v>
      </c>
      <c r="D37" s="41">
        <v>332.29</v>
      </c>
      <c r="E37" s="39">
        <v>1601.16</v>
      </c>
      <c r="F37" s="45">
        <f>(D37-E37)/E37</f>
        <v>-0.7924692098228785</v>
      </c>
      <c r="G37" s="41">
        <v>44</v>
      </c>
      <c r="H37" s="39">
        <v>1</v>
      </c>
      <c r="I37" s="39">
        <f>G37/H37</f>
        <v>44</v>
      </c>
      <c r="J37" s="39">
        <v>1</v>
      </c>
      <c r="K37" s="39">
        <v>12</v>
      </c>
      <c r="L37" s="41">
        <v>448528</v>
      </c>
      <c r="M37" s="41">
        <v>67165</v>
      </c>
      <c r="N37" s="37">
        <v>44456</v>
      </c>
      <c r="O37" s="36" t="s">
        <v>45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8" ht="25.35" customHeight="1">
      <c r="A38" s="35">
        <v>22</v>
      </c>
      <c r="B38" s="35">
        <v>14</v>
      </c>
      <c r="C38" s="28" t="s">
        <v>194</v>
      </c>
      <c r="D38" s="41">
        <v>245</v>
      </c>
      <c r="E38" s="39">
        <v>2315.71</v>
      </c>
      <c r="F38" s="45">
        <f>(D38-E38)/E38</f>
        <v>-0.89420091462229723</v>
      </c>
      <c r="G38" s="41">
        <v>45</v>
      </c>
      <c r="H38" s="39">
        <v>5</v>
      </c>
      <c r="I38" s="39">
        <f>G38/H38</f>
        <v>9</v>
      </c>
      <c r="J38" s="39">
        <v>4</v>
      </c>
      <c r="K38" s="39">
        <v>2</v>
      </c>
      <c r="L38" s="41">
        <v>3820.6</v>
      </c>
      <c r="M38" s="41">
        <v>776</v>
      </c>
      <c r="N38" s="37">
        <v>44526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8" ht="25.35" customHeight="1">
      <c r="A39" s="35">
        <v>23</v>
      </c>
      <c r="B39" s="35" t="s">
        <v>34</v>
      </c>
      <c r="C39" s="28" t="s">
        <v>258</v>
      </c>
      <c r="D39" s="41">
        <v>208.02</v>
      </c>
      <c r="E39" s="39" t="s">
        <v>36</v>
      </c>
      <c r="F39" s="39" t="s">
        <v>36</v>
      </c>
      <c r="G39" s="41">
        <v>44</v>
      </c>
      <c r="H39" s="39" t="s">
        <v>36</v>
      </c>
      <c r="I39" s="39" t="s">
        <v>36</v>
      </c>
      <c r="J39" s="39">
        <v>4</v>
      </c>
      <c r="K39" s="39">
        <v>1</v>
      </c>
      <c r="L39" s="41">
        <v>208.02</v>
      </c>
      <c r="M39" s="41">
        <v>44</v>
      </c>
      <c r="N39" s="37">
        <v>44533</v>
      </c>
      <c r="O39" s="36" t="s">
        <v>81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8" ht="25.35" customHeight="1">
      <c r="A40" s="35">
        <v>24</v>
      </c>
      <c r="B40" s="35">
        <v>21</v>
      </c>
      <c r="C40" s="40" t="s">
        <v>216</v>
      </c>
      <c r="D40" s="41">
        <v>205</v>
      </c>
      <c r="E40" s="41">
        <v>238</v>
      </c>
      <c r="F40" s="45">
        <f t="shared" ref="F40:F45" si="6">(D40-E40)/E40</f>
        <v>-0.13865546218487396</v>
      </c>
      <c r="G40" s="41">
        <v>22</v>
      </c>
      <c r="H40" s="39" t="s">
        <v>36</v>
      </c>
      <c r="I40" s="39" t="s">
        <v>36</v>
      </c>
      <c r="J40" s="39">
        <v>1</v>
      </c>
      <c r="K40" s="39">
        <v>29</v>
      </c>
      <c r="L40" s="41">
        <v>17150</v>
      </c>
      <c r="M40" s="41">
        <v>3053</v>
      </c>
      <c r="N40" s="37">
        <v>44330</v>
      </c>
      <c r="O40" s="36" t="s">
        <v>81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8" ht="25.35" customHeight="1">
      <c r="A41" s="35">
        <v>25</v>
      </c>
      <c r="B41" s="35">
        <v>15</v>
      </c>
      <c r="C41" s="28" t="s">
        <v>265</v>
      </c>
      <c r="D41" s="41">
        <v>124.9</v>
      </c>
      <c r="E41" s="39">
        <v>1977.63</v>
      </c>
      <c r="F41" s="45">
        <f t="shared" si="6"/>
        <v>-0.93684359561697583</v>
      </c>
      <c r="G41" s="41">
        <v>27</v>
      </c>
      <c r="H41" s="39">
        <v>3</v>
      </c>
      <c r="I41" s="39">
        <f>G41/H41</f>
        <v>9</v>
      </c>
      <c r="J41" s="39">
        <v>1</v>
      </c>
      <c r="K41" s="39">
        <v>12</v>
      </c>
      <c r="L41" s="41">
        <v>240810</v>
      </c>
      <c r="M41" s="41">
        <v>49143</v>
      </c>
      <c r="N41" s="37">
        <v>44456</v>
      </c>
      <c r="O41" s="36" t="s">
        <v>43</v>
      </c>
      <c r="P41" s="33"/>
      <c r="Q41" s="54"/>
      <c r="R41" s="54"/>
      <c r="S41" s="54"/>
      <c r="T41" s="54"/>
      <c r="U41" s="55"/>
      <c r="V41" s="55"/>
      <c r="W41" s="56"/>
      <c r="X41" s="32"/>
      <c r="Y41" s="55"/>
      <c r="Z41" s="56"/>
    </row>
    <row r="42" spans="1:28" ht="25.35" customHeight="1">
      <c r="A42" s="35">
        <v>26</v>
      </c>
      <c r="B42" s="59">
        <v>20</v>
      </c>
      <c r="C42" s="28" t="s">
        <v>202</v>
      </c>
      <c r="D42" s="41">
        <v>120</v>
      </c>
      <c r="E42" s="39">
        <v>386.48</v>
      </c>
      <c r="F42" s="45">
        <f t="shared" si="6"/>
        <v>-0.68950527841026699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2070</v>
      </c>
      <c r="M42" s="41">
        <v>371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5"/>
      <c r="V42" s="55"/>
      <c r="W42" s="56"/>
      <c r="X42" s="32"/>
      <c r="Y42" s="55"/>
      <c r="Z42" s="56"/>
    </row>
    <row r="43" spans="1:28" ht="25.35" customHeight="1">
      <c r="A43" s="35">
        <v>27</v>
      </c>
      <c r="B43" s="59">
        <v>17</v>
      </c>
      <c r="C43" s="28" t="s">
        <v>240</v>
      </c>
      <c r="D43" s="41">
        <v>49</v>
      </c>
      <c r="E43" s="39">
        <v>795.5</v>
      </c>
      <c r="F43" s="45">
        <f t="shared" si="6"/>
        <v>-0.9384035197988686</v>
      </c>
      <c r="G43" s="41">
        <v>13</v>
      </c>
      <c r="H43" s="39">
        <v>2</v>
      </c>
      <c r="I43" s="39">
        <f>G43/H43</f>
        <v>6.5</v>
      </c>
      <c r="J43" s="39">
        <v>2</v>
      </c>
      <c r="K43" s="39">
        <v>4</v>
      </c>
      <c r="L43" s="41">
        <v>16022.36</v>
      </c>
      <c r="M43" s="41">
        <v>2522</v>
      </c>
      <c r="N43" s="37">
        <v>44512</v>
      </c>
      <c r="O43" s="36" t="s">
        <v>91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8" ht="25.35" customHeight="1">
      <c r="A44" s="35">
        <v>28</v>
      </c>
      <c r="B44" s="59">
        <v>25</v>
      </c>
      <c r="C44" s="28" t="s">
        <v>266</v>
      </c>
      <c r="D44" s="41">
        <v>3.5</v>
      </c>
      <c r="E44" s="39">
        <v>31.5</v>
      </c>
      <c r="F44" s="45">
        <f t="shared" si="6"/>
        <v>-0.88888888888888884</v>
      </c>
      <c r="G44" s="41">
        <v>1</v>
      </c>
      <c r="H44" s="39">
        <v>1</v>
      </c>
      <c r="I44" s="39">
        <f>G44/H44</f>
        <v>1</v>
      </c>
      <c r="J44" s="39">
        <v>1</v>
      </c>
      <c r="K44" s="39">
        <v>3</v>
      </c>
      <c r="L44" s="41">
        <v>873.83</v>
      </c>
      <c r="M44" s="41">
        <v>176</v>
      </c>
      <c r="N44" s="37">
        <v>44519</v>
      </c>
      <c r="O44" s="36" t="s">
        <v>267</v>
      </c>
      <c r="P44" s="33"/>
      <c r="Q44" s="54"/>
      <c r="R44" s="54"/>
      <c r="S44" s="54"/>
      <c r="T44" s="54"/>
      <c r="U44" s="55"/>
      <c r="V44" s="55"/>
      <c r="W44" s="32"/>
      <c r="X44" s="56"/>
      <c r="Y44" s="55"/>
      <c r="Z44" s="56"/>
    </row>
    <row r="45" spans="1:28" ht="25.35" customHeight="1">
      <c r="A45" s="14"/>
      <c r="B45" s="14"/>
      <c r="C45" s="27" t="s">
        <v>123</v>
      </c>
      <c r="D45" s="34">
        <f>SUM(D35:D44)</f>
        <v>177193.92999999996</v>
      </c>
      <c r="E45" s="34">
        <v>258371.11</v>
      </c>
      <c r="F45" s="65">
        <f t="shared" si="6"/>
        <v>-0.31418830069662212</v>
      </c>
      <c r="G45" s="34">
        <f>SUM(G35:G44)</f>
        <v>27645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17.25" customHeight="1"/>
    <row r="48" spans="1:28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sheetPr codeName="Sheet60"/>
  <dimension ref="A1:AB65"/>
  <sheetViews>
    <sheetView zoomScale="60" zoomScaleNormal="60" workbookViewId="0">
      <selection activeCell="A38" sqref="A38:XF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19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" style="1" customWidth="1"/>
    <col min="25" max="25" width="14.88671875" style="1" customWidth="1"/>
    <col min="26" max="26" width="12" style="1" bestFit="1" customWidth="1"/>
    <col min="27" max="27" width="10.88671875" style="1" bestFit="1" customWidth="1"/>
    <col min="28" max="16384" width="8.88671875" style="1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262</v>
      </c>
      <c r="E6" s="4" t="s">
        <v>270</v>
      </c>
      <c r="F6" s="156"/>
      <c r="G6" s="4" t="s">
        <v>262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Z9" s="32"/>
    </row>
    <row r="10" spans="1:28" ht="21.6">
      <c r="A10" s="159"/>
      <c r="B10" s="159"/>
      <c r="C10" s="156"/>
      <c r="D10" s="75" t="s">
        <v>263</v>
      </c>
      <c r="E10" s="75" t="s">
        <v>271</v>
      </c>
      <c r="F10" s="156"/>
      <c r="G10" s="75" t="s">
        <v>263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Z10" s="32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112</v>
      </c>
      <c r="D13" s="41">
        <v>137434.20000000001</v>
      </c>
      <c r="E13" s="39" t="s">
        <v>36</v>
      </c>
      <c r="F13" s="39" t="s">
        <v>36</v>
      </c>
      <c r="G13" s="41">
        <v>18788</v>
      </c>
      <c r="H13" s="39">
        <v>165</v>
      </c>
      <c r="I13" s="39">
        <f>G13/H13</f>
        <v>113.86666666666666</v>
      </c>
      <c r="J13" s="39">
        <v>17</v>
      </c>
      <c r="K13" s="39">
        <v>1</v>
      </c>
      <c r="L13" s="41">
        <v>162705</v>
      </c>
      <c r="M13" s="41">
        <v>21917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54</v>
      </c>
      <c r="D14" s="41">
        <v>48637.27</v>
      </c>
      <c r="E14" s="39" t="s">
        <v>36</v>
      </c>
      <c r="F14" s="39" t="s">
        <v>36</v>
      </c>
      <c r="G14" s="41">
        <v>9611</v>
      </c>
      <c r="H14" s="39">
        <v>171</v>
      </c>
      <c r="I14" s="39">
        <f>G14/H14</f>
        <v>56.204678362573098</v>
      </c>
      <c r="J14" s="39">
        <v>19</v>
      </c>
      <c r="K14" s="39">
        <v>1</v>
      </c>
      <c r="L14" s="41">
        <v>49114</v>
      </c>
      <c r="M14" s="41">
        <v>9716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1</v>
      </c>
      <c r="C15" s="28" t="s">
        <v>235</v>
      </c>
      <c r="D15" s="41">
        <v>14715.59</v>
      </c>
      <c r="E15" s="39">
        <v>35003.57</v>
      </c>
      <c r="F15" s="45">
        <f>(D15-E15)/E15</f>
        <v>-0.57959745248841765</v>
      </c>
      <c r="G15" s="41">
        <v>2389</v>
      </c>
      <c r="H15" s="39">
        <v>81</v>
      </c>
      <c r="I15" s="39">
        <f>G15/H15</f>
        <v>29.493827160493826</v>
      </c>
      <c r="J15" s="39">
        <v>13</v>
      </c>
      <c r="K15" s="39">
        <v>2</v>
      </c>
      <c r="L15" s="41">
        <v>60184.5</v>
      </c>
      <c r="M15" s="41">
        <v>9074</v>
      </c>
      <c r="N15" s="37">
        <v>44519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>
        <v>2</v>
      </c>
      <c r="C16" s="28" t="s">
        <v>237</v>
      </c>
      <c r="D16" s="41">
        <v>9679</v>
      </c>
      <c r="E16" s="39">
        <v>20212</v>
      </c>
      <c r="F16" s="45">
        <f>(D16-E16)/E16</f>
        <v>-0.52112606372452008</v>
      </c>
      <c r="G16" s="41">
        <v>1764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60866</v>
      </c>
      <c r="M16" s="41">
        <v>11943</v>
      </c>
      <c r="N16" s="37">
        <v>44512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>
        <v>3</v>
      </c>
      <c r="C17" s="28" t="s">
        <v>253</v>
      </c>
      <c r="D17" s="41">
        <v>6997.82</v>
      </c>
      <c r="E17" s="39">
        <v>15020.18</v>
      </c>
      <c r="F17" s="45">
        <f>(D17-E17)/E17</f>
        <v>-0.53410545013441924</v>
      </c>
      <c r="G17" s="41">
        <v>1024</v>
      </c>
      <c r="H17" s="39">
        <v>34</v>
      </c>
      <c r="I17" s="39">
        <f>G17/H17</f>
        <v>30.117647058823529</v>
      </c>
      <c r="J17" s="39">
        <v>8</v>
      </c>
      <c r="K17" s="39">
        <v>4</v>
      </c>
      <c r="L17" s="41">
        <v>161672</v>
      </c>
      <c r="M17" s="41">
        <v>23131</v>
      </c>
      <c r="N17" s="37">
        <v>44505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238</v>
      </c>
      <c r="D18" s="41">
        <v>5996</v>
      </c>
      <c r="E18" s="39" t="s">
        <v>36</v>
      </c>
      <c r="F18" s="39" t="s">
        <v>36</v>
      </c>
      <c r="G18" s="41">
        <v>915</v>
      </c>
      <c r="H18" s="39" t="s">
        <v>36</v>
      </c>
      <c r="I18" s="39" t="s">
        <v>36</v>
      </c>
      <c r="J18" s="39">
        <v>10</v>
      </c>
      <c r="K18" s="39">
        <v>1</v>
      </c>
      <c r="L18" s="41">
        <v>5996</v>
      </c>
      <c r="M18" s="41">
        <v>915</v>
      </c>
      <c r="N18" s="37">
        <v>44526</v>
      </c>
      <c r="O18" s="36" t="s">
        <v>65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>
        <v>4</v>
      </c>
      <c r="C19" s="28" t="s">
        <v>122</v>
      </c>
      <c r="D19" s="41">
        <v>4803.58</v>
      </c>
      <c r="E19" s="39">
        <v>11138.35</v>
      </c>
      <c r="F19" s="45">
        <f>(D19-E19)/E19</f>
        <v>-0.56873504603464609</v>
      </c>
      <c r="G19" s="41">
        <v>764</v>
      </c>
      <c r="H19" s="39">
        <v>49</v>
      </c>
      <c r="I19" s="39">
        <f>G19/H19</f>
        <v>15.591836734693878</v>
      </c>
      <c r="J19" s="39">
        <v>14</v>
      </c>
      <c r="K19" s="39">
        <v>2</v>
      </c>
      <c r="L19" s="41">
        <v>21797.79</v>
      </c>
      <c r="M19" s="41">
        <v>3760</v>
      </c>
      <c r="N19" s="37">
        <v>44519</v>
      </c>
      <c r="O19" s="36" t="s">
        <v>71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5</v>
      </c>
      <c r="C20" s="28" t="s">
        <v>256</v>
      </c>
      <c r="D20" s="41">
        <v>4672.38</v>
      </c>
      <c r="E20" s="39">
        <v>10170.280000000001</v>
      </c>
      <c r="F20" s="45">
        <f>(D20-E20)/E20</f>
        <v>-0.54058491998253733</v>
      </c>
      <c r="G20" s="41">
        <v>848</v>
      </c>
      <c r="H20" s="39">
        <v>40</v>
      </c>
      <c r="I20" s="39">
        <f>G20/H20</f>
        <v>21.2</v>
      </c>
      <c r="J20" s="39">
        <v>8</v>
      </c>
      <c r="K20" s="39">
        <v>8</v>
      </c>
      <c r="L20" s="41">
        <v>254516</v>
      </c>
      <c r="M20" s="41">
        <v>50622</v>
      </c>
      <c r="N20" s="37">
        <v>44477</v>
      </c>
      <c r="O20" s="36" t="s">
        <v>43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6</v>
      </c>
      <c r="C21" s="28" t="s">
        <v>247</v>
      </c>
      <c r="D21" s="41">
        <v>3992.29</v>
      </c>
      <c r="E21" s="39">
        <v>9844.02</v>
      </c>
      <c r="F21" s="45">
        <f>(D21-E21)/E21</f>
        <v>-0.59444515553605137</v>
      </c>
      <c r="G21" s="41">
        <v>764</v>
      </c>
      <c r="H21" s="39">
        <v>37</v>
      </c>
      <c r="I21" s="39">
        <f>G21/H21</f>
        <v>20.648648648648649</v>
      </c>
      <c r="J21" s="39">
        <v>9</v>
      </c>
      <c r="K21" s="39">
        <v>5</v>
      </c>
      <c r="L21" s="41">
        <v>94425</v>
      </c>
      <c r="M21" s="41">
        <v>19648</v>
      </c>
      <c r="N21" s="37">
        <v>44498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7</v>
      </c>
      <c r="C22" s="28" t="s">
        <v>246</v>
      </c>
      <c r="D22" s="41">
        <v>3692.63</v>
      </c>
      <c r="E22" s="39">
        <v>8683.57</v>
      </c>
      <c r="F22" s="45">
        <f>(D22-E22)/E22</f>
        <v>-0.57475669569082755</v>
      </c>
      <c r="G22" s="41">
        <v>527</v>
      </c>
      <c r="H22" s="39">
        <v>16</v>
      </c>
      <c r="I22" s="39">
        <f>G22/H22</f>
        <v>32.9375</v>
      </c>
      <c r="J22" s="39">
        <v>4</v>
      </c>
      <c r="K22" s="39">
        <v>7</v>
      </c>
      <c r="L22" s="41">
        <v>337924.8</v>
      </c>
      <c r="M22" s="41">
        <v>49025</v>
      </c>
      <c r="N22" s="37">
        <v>44484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240620.76</v>
      </c>
      <c r="E23" s="34">
        <v>131313.41</v>
      </c>
      <c r="F23" s="65">
        <f>(D23-E23)/E23</f>
        <v>0.83241574489612302</v>
      </c>
      <c r="G23" s="34">
        <f t="shared" ref="G23" si="0">SUM(G13:G22)</f>
        <v>37394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8</v>
      </c>
      <c r="C25" s="28" t="s">
        <v>121</v>
      </c>
      <c r="D25" s="41">
        <v>3331.6</v>
      </c>
      <c r="E25" s="39">
        <v>8160.44</v>
      </c>
      <c r="F25" s="45">
        <f>(D25-E25)/E25</f>
        <v>-0.5917377004181148</v>
      </c>
      <c r="G25" s="41">
        <v>533</v>
      </c>
      <c r="H25" s="39">
        <v>17</v>
      </c>
      <c r="I25" s="39">
        <f t="shared" ref="I25:I33" si="1">G25/H25</f>
        <v>31.352941176470587</v>
      </c>
      <c r="J25" s="39">
        <v>8</v>
      </c>
      <c r="K25" s="39">
        <v>3</v>
      </c>
      <c r="L25" s="41">
        <v>35819</v>
      </c>
      <c r="M25" s="41">
        <v>5864</v>
      </c>
      <c r="N25" s="37">
        <v>44512</v>
      </c>
      <c r="O25" s="46" t="s">
        <v>50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2922.84</v>
      </c>
      <c r="E26" s="39">
        <v>4675.26</v>
      </c>
      <c r="F26" s="45">
        <f>(D26-E26)/E26</f>
        <v>-0.37482835179219981</v>
      </c>
      <c r="G26" s="41">
        <v>486</v>
      </c>
      <c r="H26" s="39">
        <v>16</v>
      </c>
      <c r="I26" s="39">
        <f t="shared" si="1"/>
        <v>30.375</v>
      </c>
      <c r="J26" s="39">
        <v>6</v>
      </c>
      <c r="K26" s="39">
        <v>11</v>
      </c>
      <c r="L26" s="41">
        <v>128764</v>
      </c>
      <c r="M26" s="41">
        <v>22504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35">
        <v>9</v>
      </c>
      <c r="C27" s="28" t="s">
        <v>212</v>
      </c>
      <c r="D27" s="41">
        <v>2522.33</v>
      </c>
      <c r="E27" s="39">
        <v>7362.82</v>
      </c>
      <c r="F27" s="45">
        <f>(D27-E27)/E27</f>
        <v>-0.65742337854246058</v>
      </c>
      <c r="G27" s="41">
        <v>350</v>
      </c>
      <c r="H27" s="39">
        <v>11</v>
      </c>
      <c r="I27" s="39">
        <f t="shared" si="1"/>
        <v>31.818181818181817</v>
      </c>
      <c r="J27" s="39">
        <v>5</v>
      </c>
      <c r="K27" s="39">
        <v>9</v>
      </c>
      <c r="L27" s="41">
        <v>410364</v>
      </c>
      <c r="M27" s="41">
        <v>60817</v>
      </c>
      <c r="N27" s="37">
        <v>44470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 t="s">
        <v>34</v>
      </c>
      <c r="C28" s="28" t="s">
        <v>194</v>
      </c>
      <c r="D28" s="41">
        <v>2315.71</v>
      </c>
      <c r="E28" s="39" t="s">
        <v>36</v>
      </c>
      <c r="F28" s="39" t="s">
        <v>36</v>
      </c>
      <c r="G28" s="41">
        <v>440</v>
      </c>
      <c r="H28" s="39">
        <v>31</v>
      </c>
      <c r="I28" s="39">
        <f t="shared" si="1"/>
        <v>14.193548387096774</v>
      </c>
      <c r="J28" s="39">
        <v>12</v>
      </c>
      <c r="K28" s="39">
        <v>1</v>
      </c>
      <c r="L28" s="41">
        <v>2495.71</v>
      </c>
      <c r="M28" s="41">
        <v>488</v>
      </c>
      <c r="N28" s="37">
        <v>44526</v>
      </c>
      <c r="O28" s="36" t="s">
        <v>57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8" ht="25.35" customHeight="1">
      <c r="A29" s="35">
        <v>15</v>
      </c>
      <c r="B29" s="35">
        <v>11</v>
      </c>
      <c r="C29" s="28" t="s">
        <v>265</v>
      </c>
      <c r="D29" s="41">
        <v>1977.63</v>
      </c>
      <c r="E29" s="39">
        <v>5280.88</v>
      </c>
      <c r="F29" s="45">
        <f>(D29-E29)/E29</f>
        <v>-0.62551127842329313</v>
      </c>
      <c r="G29" s="41">
        <v>373</v>
      </c>
      <c r="H29" s="39">
        <v>15</v>
      </c>
      <c r="I29" s="39">
        <f t="shared" si="1"/>
        <v>24.866666666666667</v>
      </c>
      <c r="J29" s="39">
        <v>6</v>
      </c>
      <c r="K29" s="39">
        <v>11</v>
      </c>
      <c r="L29" s="41">
        <v>240513</v>
      </c>
      <c r="M29" s="41">
        <v>49075</v>
      </c>
      <c r="N29" s="37">
        <v>44456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8" ht="25.35" customHeight="1">
      <c r="A30" s="35">
        <v>16</v>
      </c>
      <c r="B30" s="35">
        <v>13</v>
      </c>
      <c r="C30" s="28" t="s">
        <v>213</v>
      </c>
      <c r="D30" s="41">
        <v>1601.16</v>
      </c>
      <c r="E30" s="39">
        <v>4556.6000000000004</v>
      </c>
      <c r="F30" s="45">
        <f>(D30-E30)/E30</f>
        <v>-0.64860641706535582</v>
      </c>
      <c r="G30" s="41">
        <v>230</v>
      </c>
      <c r="H30" s="39">
        <v>8</v>
      </c>
      <c r="I30" s="39">
        <f t="shared" si="1"/>
        <v>28.75</v>
      </c>
      <c r="J30" s="39">
        <v>4</v>
      </c>
      <c r="K30" s="39">
        <v>11</v>
      </c>
      <c r="L30" s="41">
        <v>447579.9</v>
      </c>
      <c r="M30" s="41">
        <v>67021</v>
      </c>
      <c r="N30" s="37">
        <v>44456</v>
      </c>
      <c r="O30" s="36" t="s">
        <v>45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8" ht="25.35" customHeight="1">
      <c r="A31" s="35">
        <v>17</v>
      </c>
      <c r="B31" s="35">
        <v>14</v>
      </c>
      <c r="C31" s="28" t="s">
        <v>240</v>
      </c>
      <c r="D31" s="41">
        <v>795.5</v>
      </c>
      <c r="E31" s="39">
        <v>4058.16</v>
      </c>
      <c r="F31" s="45">
        <f>(D31-E31)/E31</f>
        <v>-0.80397520058351568</v>
      </c>
      <c r="G31" s="41">
        <v>123</v>
      </c>
      <c r="H31" s="39">
        <v>5</v>
      </c>
      <c r="I31" s="39">
        <f t="shared" si="1"/>
        <v>24.6</v>
      </c>
      <c r="J31" s="39">
        <v>4</v>
      </c>
      <c r="K31" s="39">
        <v>3</v>
      </c>
      <c r="L31" s="41">
        <v>15544.16</v>
      </c>
      <c r="M31" s="41">
        <v>2439</v>
      </c>
      <c r="N31" s="37">
        <v>44512</v>
      </c>
      <c r="O31" s="36" t="s">
        <v>91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59">
        <v>10</v>
      </c>
      <c r="C32" s="28" t="s">
        <v>272</v>
      </c>
      <c r="D32" s="41">
        <v>770.8</v>
      </c>
      <c r="E32" s="39">
        <v>5718.18</v>
      </c>
      <c r="F32" s="45">
        <f>(D32-E32)/E32</f>
        <v>-0.86520186492905082</v>
      </c>
      <c r="G32" s="41">
        <v>149</v>
      </c>
      <c r="H32" s="39">
        <v>17</v>
      </c>
      <c r="I32" s="39">
        <f t="shared" si="1"/>
        <v>8.764705882352942</v>
      </c>
      <c r="J32" s="39">
        <v>6</v>
      </c>
      <c r="K32" s="39">
        <v>4</v>
      </c>
      <c r="L32" s="41">
        <v>41393.29</v>
      </c>
      <c r="M32" s="41">
        <v>8714</v>
      </c>
      <c r="N32" s="37">
        <v>44505</v>
      </c>
      <c r="O32" s="36" t="s">
        <v>48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273</v>
      </c>
      <c r="D33" s="41">
        <v>484</v>
      </c>
      <c r="E33" s="39" t="s">
        <v>36</v>
      </c>
      <c r="F33" s="39" t="s">
        <v>36</v>
      </c>
      <c r="G33" s="41">
        <v>250</v>
      </c>
      <c r="H33" s="39">
        <v>4</v>
      </c>
      <c r="I33" s="39">
        <f t="shared" si="1"/>
        <v>62.5</v>
      </c>
      <c r="J33" s="39">
        <v>1</v>
      </c>
      <c r="K33" s="39" t="s">
        <v>36</v>
      </c>
      <c r="L33" s="41">
        <v>12001.48</v>
      </c>
      <c r="M33" s="41">
        <v>2118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59">
        <v>16</v>
      </c>
      <c r="C34" s="28" t="s">
        <v>202</v>
      </c>
      <c r="D34" s="41">
        <v>386.48</v>
      </c>
      <c r="E34" s="39">
        <v>1051.1199999999999</v>
      </c>
      <c r="F34" s="45">
        <f>(D34-E34)/E34</f>
        <v>-0.63231600578430625</v>
      </c>
      <c r="G34" s="41">
        <v>71</v>
      </c>
      <c r="H34" s="39" t="s">
        <v>36</v>
      </c>
      <c r="I34" s="39" t="s">
        <v>36</v>
      </c>
      <c r="J34" s="39">
        <v>5</v>
      </c>
      <c r="K34" s="39">
        <v>2</v>
      </c>
      <c r="L34" s="41">
        <v>1835.48</v>
      </c>
      <c r="M34" s="41">
        <v>334</v>
      </c>
      <c r="N34" s="37">
        <v>44519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257728.81</v>
      </c>
      <c r="E35" s="34">
        <v>154619.33000000002</v>
      </c>
      <c r="F35" s="65">
        <f>(D35-E35)/E35</f>
        <v>0.66686021728331102</v>
      </c>
      <c r="G35" s="34">
        <f t="shared" ref="G35" si="2">SUM(G23:G34)</f>
        <v>40399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21</v>
      </c>
      <c r="C37" s="40" t="s">
        <v>216</v>
      </c>
      <c r="D37" s="41">
        <v>238</v>
      </c>
      <c r="E37" s="41">
        <v>354</v>
      </c>
      <c r="F37" s="45">
        <f>(D37-E37)/E37</f>
        <v>-0.32768361581920902</v>
      </c>
      <c r="G37" s="41">
        <v>41</v>
      </c>
      <c r="H37" s="39" t="s">
        <v>36</v>
      </c>
      <c r="I37" s="39" t="s">
        <v>36</v>
      </c>
      <c r="J37" s="39">
        <v>1</v>
      </c>
      <c r="K37" s="39">
        <v>26</v>
      </c>
      <c r="L37" s="41">
        <v>16848</v>
      </c>
      <c r="M37" s="41">
        <v>3014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201</v>
      </c>
      <c r="D38" s="41">
        <v>232</v>
      </c>
      <c r="E38" s="39" t="s">
        <v>36</v>
      </c>
      <c r="F38" s="39" t="s">
        <v>36</v>
      </c>
      <c r="G38" s="41">
        <v>34</v>
      </c>
      <c r="H38" s="39">
        <v>6</v>
      </c>
      <c r="I38" s="39">
        <f>G38/H38</f>
        <v>5.666666666666667</v>
      </c>
      <c r="J38" s="39">
        <v>2</v>
      </c>
      <c r="K38" s="39" t="s">
        <v>36</v>
      </c>
      <c r="L38" s="41">
        <v>2733.75</v>
      </c>
      <c r="M38" s="41">
        <v>476</v>
      </c>
      <c r="N38" s="37">
        <v>44498</v>
      </c>
      <c r="O38" s="36" t="s">
        <v>91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59">
        <v>15</v>
      </c>
      <c r="C39" s="28" t="s">
        <v>157</v>
      </c>
      <c r="D39" s="41">
        <v>79.8</v>
      </c>
      <c r="E39" s="39">
        <v>1529.28</v>
      </c>
      <c r="F39" s="45">
        <f>(D39-E39)/E39</f>
        <v>-0.94781858129315755</v>
      </c>
      <c r="G39" s="41">
        <v>28</v>
      </c>
      <c r="H39" s="39">
        <v>6</v>
      </c>
      <c r="I39" s="39">
        <f>G39/H39</f>
        <v>4.666666666666667</v>
      </c>
      <c r="J39" s="39">
        <v>4</v>
      </c>
      <c r="K39" s="39">
        <v>3</v>
      </c>
      <c r="L39" s="41">
        <v>11700</v>
      </c>
      <c r="M39" s="41">
        <v>2669</v>
      </c>
      <c r="N39" s="37">
        <v>44512</v>
      </c>
      <c r="O39" s="36" t="s">
        <v>50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9" t="s">
        <v>36</v>
      </c>
      <c r="C40" s="28" t="s">
        <v>274</v>
      </c>
      <c r="D40" s="41">
        <v>61</v>
      </c>
      <c r="E40" s="39" t="s">
        <v>36</v>
      </c>
      <c r="F40" s="39" t="s">
        <v>36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4</v>
      </c>
      <c r="L40" s="41">
        <v>585.74</v>
      </c>
      <c r="M40" s="41">
        <v>113</v>
      </c>
      <c r="N40" s="37">
        <v>44505</v>
      </c>
      <c r="O40" s="36" t="s">
        <v>275</v>
      </c>
      <c r="P40" s="33"/>
      <c r="Q40" s="54"/>
      <c r="R40" s="54"/>
      <c r="S40" s="54"/>
      <c r="T40" s="54"/>
      <c r="U40" s="55"/>
      <c r="V40" s="55"/>
      <c r="W40" s="56"/>
      <c r="X40" s="56"/>
      <c r="Y40" s="32"/>
      <c r="Z40" s="55"/>
    </row>
    <row r="41" spans="1:26" ht="25.35" customHeight="1">
      <c r="A41" s="35">
        <v>25</v>
      </c>
      <c r="B41" s="35">
        <v>17</v>
      </c>
      <c r="C41" s="28" t="s">
        <v>266</v>
      </c>
      <c r="D41" s="41">
        <v>31.5</v>
      </c>
      <c r="E41" s="39">
        <v>692.37</v>
      </c>
      <c r="F41" s="45">
        <f>(D41-E41)/E41</f>
        <v>-0.95450409463148311</v>
      </c>
      <c r="G41" s="41">
        <v>9</v>
      </c>
      <c r="H41" s="39">
        <v>2</v>
      </c>
      <c r="I41" s="39">
        <f>G41/H41</f>
        <v>4.5</v>
      </c>
      <c r="J41" s="39">
        <v>2</v>
      </c>
      <c r="K41" s="39">
        <v>2</v>
      </c>
      <c r="L41" s="41">
        <v>848.33</v>
      </c>
      <c r="M41" s="41">
        <v>170</v>
      </c>
      <c r="N41" s="37">
        <v>44519</v>
      </c>
      <c r="O41" s="36" t="s">
        <v>267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6" ht="25.35" customHeight="1">
      <c r="A42" s="14"/>
      <c r="B42" s="14"/>
      <c r="C42" s="27" t="s">
        <v>276</v>
      </c>
      <c r="D42" s="34">
        <f>SUM(D35:D41)</f>
        <v>258371.11</v>
      </c>
      <c r="E42" s="34">
        <v>155265.77000000002</v>
      </c>
      <c r="F42" s="65">
        <f>(D42-E42)/E42</f>
        <v>0.66405711960852642</v>
      </c>
      <c r="G42" s="34">
        <f t="shared" ref="G42" si="3">SUM(G35:G41)</f>
        <v>40519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sheetPr codeName="Sheet61"/>
  <dimension ref="A1:AB62"/>
  <sheetViews>
    <sheetView zoomScale="60" zoomScaleNormal="60" workbookViewId="0">
      <selection activeCell="D39" sqref="D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19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" style="1" customWidth="1"/>
    <col min="25" max="25" width="12" style="1" bestFit="1" customWidth="1"/>
    <col min="26" max="26" width="14.88671875" style="1" customWidth="1"/>
    <col min="27" max="27" width="10.88671875" style="1" bestFit="1" customWidth="1"/>
    <col min="28" max="16384" width="8.88671875" style="1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4" t="s">
        <v>270</v>
      </c>
      <c r="E6" s="4" t="s">
        <v>279</v>
      </c>
      <c r="F6" s="156"/>
      <c r="G6" s="4" t="s">
        <v>270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8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8" ht="21.6">
      <c r="A10" s="159"/>
      <c r="B10" s="159"/>
      <c r="C10" s="156"/>
      <c r="D10" s="75" t="s">
        <v>271</v>
      </c>
      <c r="E10" s="75" t="s">
        <v>280</v>
      </c>
      <c r="F10" s="156"/>
      <c r="G10" s="75" t="s">
        <v>271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8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235</v>
      </c>
      <c r="D13" s="41">
        <v>35003.57</v>
      </c>
      <c r="E13" s="39" t="s">
        <v>36</v>
      </c>
      <c r="F13" s="39" t="s">
        <v>36</v>
      </c>
      <c r="G13" s="41">
        <v>5038</v>
      </c>
      <c r="H13" s="39">
        <v>109</v>
      </c>
      <c r="I13" s="39">
        <f>G13/H13</f>
        <v>46.220183486238533</v>
      </c>
      <c r="J13" s="39">
        <v>15</v>
      </c>
      <c r="K13" s="39">
        <v>1</v>
      </c>
      <c r="L13" s="41">
        <v>37373.68</v>
      </c>
      <c r="M13" s="41">
        <v>5365</v>
      </c>
      <c r="N13" s="37">
        <v>44519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237</v>
      </c>
      <c r="D14" s="41">
        <v>20212</v>
      </c>
      <c r="E14" s="39">
        <v>22486</v>
      </c>
      <c r="F14" s="45">
        <f>(D14-E14)/E14</f>
        <v>-0.10112959174597527</v>
      </c>
      <c r="G14" s="41">
        <v>3901</v>
      </c>
      <c r="H14" s="39" t="s">
        <v>36</v>
      </c>
      <c r="I14" s="39" t="s">
        <v>36</v>
      </c>
      <c r="J14" s="39">
        <v>16</v>
      </c>
      <c r="K14" s="39">
        <v>2</v>
      </c>
      <c r="L14" s="41">
        <v>48763</v>
      </c>
      <c r="M14" s="41">
        <v>9673</v>
      </c>
      <c r="N14" s="37">
        <v>44512</v>
      </c>
      <c r="O14" s="3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>
        <v>1</v>
      </c>
      <c r="C15" s="28" t="s">
        <v>253</v>
      </c>
      <c r="D15" s="41">
        <v>15020.18</v>
      </c>
      <c r="E15" s="39">
        <v>32838</v>
      </c>
      <c r="F15" s="45">
        <f>(D15-E15)/E15</f>
        <v>-0.5425976003410683</v>
      </c>
      <c r="G15" s="41">
        <v>2305</v>
      </c>
      <c r="H15" s="39">
        <v>68</v>
      </c>
      <c r="I15" s="39">
        <f t="shared" ref="I15:I22" si="0">G15/H15</f>
        <v>33.897058823529413</v>
      </c>
      <c r="J15" s="39">
        <v>9</v>
      </c>
      <c r="K15" s="39">
        <v>3</v>
      </c>
      <c r="L15" s="41">
        <v>150477</v>
      </c>
      <c r="M15" s="41">
        <v>21397</v>
      </c>
      <c r="N15" s="37">
        <v>44505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122</v>
      </c>
      <c r="D16" s="41">
        <v>11138.35</v>
      </c>
      <c r="E16" s="39" t="s">
        <v>36</v>
      </c>
      <c r="F16" s="39" t="s">
        <v>36</v>
      </c>
      <c r="G16" s="41">
        <v>1883</v>
      </c>
      <c r="H16" s="39">
        <v>112</v>
      </c>
      <c r="I16" s="39">
        <f t="shared" si="0"/>
        <v>16.8125</v>
      </c>
      <c r="J16" s="39">
        <v>15</v>
      </c>
      <c r="K16" s="39">
        <v>1</v>
      </c>
      <c r="L16" s="41">
        <v>11138.35</v>
      </c>
      <c r="M16" s="41">
        <v>1883</v>
      </c>
      <c r="N16" s="37">
        <v>44519</v>
      </c>
      <c r="O16" s="36" t="s">
        <v>71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256</v>
      </c>
      <c r="D17" s="41">
        <v>10170.280000000001</v>
      </c>
      <c r="E17" s="39">
        <v>14412.87</v>
      </c>
      <c r="F17" s="45">
        <f t="shared" ref="F17:F23" si="1">(D17-E17)/E17</f>
        <v>-0.29436122021498839</v>
      </c>
      <c r="G17" s="41">
        <v>1979</v>
      </c>
      <c r="H17" s="39">
        <v>54</v>
      </c>
      <c r="I17" s="39">
        <f t="shared" si="0"/>
        <v>36.648148148148145</v>
      </c>
      <c r="J17" s="39">
        <v>9</v>
      </c>
      <c r="K17" s="39">
        <v>7</v>
      </c>
      <c r="L17" s="41">
        <v>249085</v>
      </c>
      <c r="M17" s="41">
        <v>49604</v>
      </c>
      <c r="N17" s="37">
        <v>44477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5</v>
      </c>
      <c r="C18" s="28" t="s">
        <v>247</v>
      </c>
      <c r="D18" s="41">
        <v>9844.02</v>
      </c>
      <c r="E18" s="39">
        <v>12577.77</v>
      </c>
      <c r="F18" s="45">
        <f t="shared" si="1"/>
        <v>-0.21734774924330783</v>
      </c>
      <c r="G18" s="41">
        <v>1984</v>
      </c>
      <c r="H18" s="39">
        <v>50</v>
      </c>
      <c r="I18" s="39">
        <f t="shared" si="0"/>
        <v>39.68</v>
      </c>
      <c r="J18" s="39">
        <v>10</v>
      </c>
      <c r="K18" s="39">
        <v>4</v>
      </c>
      <c r="L18" s="41">
        <v>89368</v>
      </c>
      <c r="M18" s="41">
        <v>18632</v>
      </c>
      <c r="N18" s="37">
        <v>44498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7</v>
      </c>
      <c r="C19" s="28" t="s">
        <v>246</v>
      </c>
      <c r="D19" s="41">
        <v>8683.57</v>
      </c>
      <c r="E19" s="39">
        <v>10812.73</v>
      </c>
      <c r="F19" s="45">
        <f t="shared" si="1"/>
        <v>-0.19691234313628472</v>
      </c>
      <c r="G19" s="41">
        <v>1325</v>
      </c>
      <c r="H19" s="39">
        <v>30</v>
      </c>
      <c r="I19" s="39">
        <f t="shared" si="0"/>
        <v>44.166666666666664</v>
      </c>
      <c r="J19" s="39">
        <v>7</v>
      </c>
      <c r="K19" s="39">
        <v>6</v>
      </c>
      <c r="L19" s="41">
        <v>331273.46999999997</v>
      </c>
      <c r="M19" s="41">
        <v>48037</v>
      </c>
      <c r="N19" s="37">
        <v>44484</v>
      </c>
      <c r="O19" s="4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>
        <v>4</v>
      </c>
      <c r="C20" s="28" t="s">
        <v>121</v>
      </c>
      <c r="D20" s="41">
        <v>8160.44</v>
      </c>
      <c r="E20" s="39">
        <v>13335.04</v>
      </c>
      <c r="F20" s="45">
        <f t="shared" si="1"/>
        <v>-0.38804533019773474</v>
      </c>
      <c r="G20" s="41">
        <v>1301</v>
      </c>
      <c r="H20" s="39">
        <v>43</v>
      </c>
      <c r="I20" s="39">
        <f t="shared" si="0"/>
        <v>30.255813953488371</v>
      </c>
      <c r="J20" s="39">
        <v>10</v>
      </c>
      <c r="K20" s="39">
        <v>2</v>
      </c>
      <c r="L20" s="41">
        <v>29175</v>
      </c>
      <c r="M20" s="41">
        <v>4756</v>
      </c>
      <c r="N20" s="37">
        <v>44512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212</v>
      </c>
      <c r="D21" s="41">
        <v>7362.82</v>
      </c>
      <c r="E21" s="39">
        <v>12149.66</v>
      </c>
      <c r="F21" s="45">
        <f t="shared" si="1"/>
        <v>-0.39398962604714866</v>
      </c>
      <c r="G21" s="41">
        <v>1087</v>
      </c>
      <c r="H21" s="39">
        <v>27</v>
      </c>
      <c r="I21" s="39">
        <f t="shared" si="0"/>
        <v>40.25925925925926</v>
      </c>
      <c r="J21" s="39">
        <v>8</v>
      </c>
      <c r="K21" s="39">
        <v>8</v>
      </c>
      <c r="L21" s="41">
        <v>405464</v>
      </c>
      <c r="M21" s="41">
        <v>60070</v>
      </c>
      <c r="N21" s="37">
        <v>44470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8" ht="25.35" customHeight="1">
      <c r="A22" s="35">
        <v>10</v>
      </c>
      <c r="B22" s="35">
        <v>8</v>
      </c>
      <c r="C22" s="28" t="s">
        <v>272</v>
      </c>
      <c r="D22" s="41">
        <v>5718.18</v>
      </c>
      <c r="E22" s="39">
        <v>9447.02</v>
      </c>
      <c r="F22" s="45">
        <f t="shared" si="1"/>
        <v>-0.3947107130079115</v>
      </c>
      <c r="G22" s="41">
        <v>1175</v>
      </c>
      <c r="H22" s="39">
        <v>41</v>
      </c>
      <c r="I22" s="39">
        <f t="shared" si="0"/>
        <v>28.658536585365855</v>
      </c>
      <c r="J22" s="39">
        <v>11</v>
      </c>
      <c r="K22" s="39">
        <v>3</v>
      </c>
      <c r="L22" s="41">
        <v>39992.769999999997</v>
      </c>
      <c r="M22" s="41">
        <v>8418</v>
      </c>
      <c r="N22" s="37">
        <v>44505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</row>
    <row r="23" spans="1:28" ht="25.35" customHeight="1">
      <c r="A23" s="14"/>
      <c r="B23" s="14"/>
      <c r="C23" s="27" t="s">
        <v>53</v>
      </c>
      <c r="D23" s="34">
        <f>SUM(D13:D22)</f>
        <v>131313.41</v>
      </c>
      <c r="E23" s="34">
        <v>140489.17000000001</v>
      </c>
      <c r="F23" s="65">
        <f t="shared" si="1"/>
        <v>-6.5312934797749952E-2</v>
      </c>
      <c r="G23" s="34">
        <f t="shared" ref="G23" si="2">SUM(G13:G22)</f>
        <v>21978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11</v>
      </c>
      <c r="C25" s="28" t="s">
        <v>265</v>
      </c>
      <c r="D25" s="41">
        <v>5280.88</v>
      </c>
      <c r="E25" s="39">
        <v>6145.12</v>
      </c>
      <c r="F25" s="45">
        <f>(D25-E25)/E25</f>
        <v>-0.140638425287057</v>
      </c>
      <c r="G25" s="41">
        <v>1082</v>
      </c>
      <c r="H25" s="39">
        <v>25</v>
      </c>
      <c r="I25" s="39">
        <f>G25/H25</f>
        <v>43.28</v>
      </c>
      <c r="J25" s="39">
        <v>9</v>
      </c>
      <c r="K25" s="39">
        <v>10</v>
      </c>
      <c r="L25" s="41">
        <v>238208</v>
      </c>
      <c r="M25" s="41">
        <v>48631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8" ht="25.35" customHeight="1">
      <c r="A26" s="35">
        <v>12</v>
      </c>
      <c r="B26" s="64">
        <v>9</v>
      </c>
      <c r="C26" s="28" t="s">
        <v>173</v>
      </c>
      <c r="D26" s="41">
        <v>4675.26</v>
      </c>
      <c r="E26" s="39">
        <v>6282.94</v>
      </c>
      <c r="F26" s="45">
        <f>(D26-E26)/E26</f>
        <v>-0.25588020894676688</v>
      </c>
      <c r="G26" s="41">
        <v>768</v>
      </c>
      <c r="H26" s="39">
        <v>19</v>
      </c>
      <c r="I26" s="39">
        <f>G26/H26</f>
        <v>40.421052631578945</v>
      </c>
      <c r="J26" s="39">
        <v>6</v>
      </c>
      <c r="K26" s="39">
        <v>10</v>
      </c>
      <c r="L26" s="41">
        <v>122906</v>
      </c>
      <c r="M26" s="41">
        <v>21825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</row>
    <row r="27" spans="1:28" ht="25.35" customHeight="1">
      <c r="A27" s="35">
        <v>13</v>
      </c>
      <c r="B27" s="35">
        <v>10</v>
      </c>
      <c r="C27" s="28" t="s">
        <v>213</v>
      </c>
      <c r="D27" s="41">
        <v>4556.6000000000004</v>
      </c>
      <c r="E27" s="39">
        <v>6147.14</v>
      </c>
      <c r="F27" s="45">
        <f>(D27-E27)/E27</f>
        <v>-0.25874471705541113</v>
      </c>
      <c r="G27" s="41">
        <v>674</v>
      </c>
      <c r="H27" s="39">
        <v>18</v>
      </c>
      <c r="I27" s="39">
        <f>G27/H27</f>
        <v>37.444444444444443</v>
      </c>
      <c r="J27" s="39">
        <v>6</v>
      </c>
      <c r="K27" s="39">
        <v>10</v>
      </c>
      <c r="L27" s="41">
        <v>444395.33</v>
      </c>
      <c r="M27" s="41">
        <v>66527</v>
      </c>
      <c r="N27" s="37">
        <v>44456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</row>
    <row r="28" spans="1:28" ht="25.35" customHeight="1">
      <c r="A28" s="35">
        <v>14</v>
      </c>
      <c r="B28" s="35">
        <v>12</v>
      </c>
      <c r="C28" s="28" t="s">
        <v>240</v>
      </c>
      <c r="D28" s="41">
        <v>4058.16</v>
      </c>
      <c r="E28" s="39">
        <v>5593.7</v>
      </c>
      <c r="F28" s="45">
        <f>(D28-E28)/E28</f>
        <v>-0.27451239787618215</v>
      </c>
      <c r="G28" s="41">
        <v>603</v>
      </c>
      <c r="H28" s="39">
        <v>21</v>
      </c>
      <c r="I28" s="39">
        <f>G28/H28</f>
        <v>28.714285714285715</v>
      </c>
      <c r="J28" s="39">
        <v>9</v>
      </c>
      <c r="K28" s="39">
        <v>2</v>
      </c>
      <c r="L28" s="41">
        <v>13483.66</v>
      </c>
      <c r="M28" s="41">
        <v>2101</v>
      </c>
      <c r="N28" s="37">
        <v>44512</v>
      </c>
      <c r="O28" s="36" t="s">
        <v>91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8" ht="25.35" customHeight="1">
      <c r="A29" s="35">
        <v>15</v>
      </c>
      <c r="B29" s="59">
        <v>13</v>
      </c>
      <c r="C29" s="28" t="s">
        <v>157</v>
      </c>
      <c r="D29" s="41">
        <v>1529.28</v>
      </c>
      <c r="E29" s="39">
        <v>3704.16</v>
      </c>
      <c r="F29" s="45">
        <f>(D29-E29)/E29</f>
        <v>-0.58714526370351183</v>
      </c>
      <c r="G29" s="41">
        <v>361</v>
      </c>
      <c r="H29" s="39">
        <v>20</v>
      </c>
      <c r="I29" s="39">
        <f>G29/H29</f>
        <v>18.05</v>
      </c>
      <c r="J29" s="39">
        <v>11</v>
      </c>
      <c r="K29" s="39">
        <v>2</v>
      </c>
      <c r="L29" s="41">
        <v>8482</v>
      </c>
      <c r="M29" s="41">
        <v>1900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8" ht="25.35" customHeight="1">
      <c r="A30" s="35">
        <v>16</v>
      </c>
      <c r="B30" s="35" t="s">
        <v>34</v>
      </c>
      <c r="C30" s="28" t="s">
        <v>202</v>
      </c>
      <c r="D30" s="41">
        <v>1051.1199999999999</v>
      </c>
      <c r="E30" s="39" t="s">
        <v>36</v>
      </c>
      <c r="F30" s="39" t="s">
        <v>36</v>
      </c>
      <c r="G30" s="41">
        <v>186</v>
      </c>
      <c r="H30" s="39" t="s">
        <v>36</v>
      </c>
      <c r="I30" s="39" t="s">
        <v>36</v>
      </c>
      <c r="J30" s="39">
        <v>7</v>
      </c>
      <c r="K30" s="39">
        <v>1</v>
      </c>
      <c r="L30" s="41">
        <v>1051.1199999999999</v>
      </c>
      <c r="M30" s="41">
        <v>186</v>
      </c>
      <c r="N30" s="37">
        <v>44519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</row>
    <row r="31" spans="1:28" ht="25.35" customHeight="1">
      <c r="A31" s="35">
        <v>17</v>
      </c>
      <c r="B31" s="59" t="s">
        <v>34</v>
      </c>
      <c r="C31" s="28" t="s">
        <v>266</v>
      </c>
      <c r="D31" s="41">
        <v>692.37</v>
      </c>
      <c r="E31" s="39" t="s">
        <v>36</v>
      </c>
      <c r="F31" s="39" t="s">
        <v>36</v>
      </c>
      <c r="G31" s="41">
        <v>126</v>
      </c>
      <c r="H31" s="39">
        <v>9</v>
      </c>
      <c r="I31" s="39">
        <f>G31/H31</f>
        <v>14</v>
      </c>
      <c r="J31" s="39">
        <v>6</v>
      </c>
      <c r="K31" s="39">
        <v>1</v>
      </c>
      <c r="L31" s="41">
        <v>692.37</v>
      </c>
      <c r="M31" s="41">
        <v>126</v>
      </c>
      <c r="N31" s="37">
        <v>44519</v>
      </c>
      <c r="O31" s="36" t="s">
        <v>267</v>
      </c>
      <c r="P31" s="33"/>
      <c r="Q31" s="54"/>
      <c r="R31" s="54"/>
      <c r="S31" s="54"/>
      <c r="T31" s="54"/>
      <c r="U31" s="55"/>
      <c r="V31" s="55"/>
      <c r="W31" s="56"/>
      <c r="X31" s="56"/>
      <c r="Y31" s="55"/>
      <c r="Z31" s="32"/>
    </row>
    <row r="32" spans="1:28" ht="25.35" customHeight="1">
      <c r="A32" s="35">
        <v>18</v>
      </c>
      <c r="B32" s="59">
        <v>16</v>
      </c>
      <c r="C32" s="28" t="s">
        <v>281</v>
      </c>
      <c r="D32" s="41">
        <v>690.35</v>
      </c>
      <c r="E32" s="39">
        <v>1651.56</v>
      </c>
      <c r="F32" s="45">
        <f>(D32-E32)/E32</f>
        <v>-0.58200125941534064</v>
      </c>
      <c r="G32" s="41">
        <v>108</v>
      </c>
      <c r="H32" s="39">
        <v>5</v>
      </c>
      <c r="I32" s="39">
        <f>G32/H32</f>
        <v>21.6</v>
      </c>
      <c r="J32" s="39">
        <v>3</v>
      </c>
      <c r="K32" s="39">
        <v>5</v>
      </c>
      <c r="L32" s="41">
        <v>37437</v>
      </c>
      <c r="M32" s="41">
        <v>5991</v>
      </c>
      <c r="N32" s="37">
        <v>44491</v>
      </c>
      <c r="O32" s="46" t="s">
        <v>50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5.35" customHeight="1">
      <c r="A33" s="35">
        <v>19</v>
      </c>
      <c r="B33" s="35" t="s">
        <v>34</v>
      </c>
      <c r="C33" s="28" t="s">
        <v>282</v>
      </c>
      <c r="D33" s="41">
        <v>404</v>
      </c>
      <c r="E33" s="39" t="s">
        <v>36</v>
      </c>
      <c r="F33" s="39" t="s">
        <v>36</v>
      </c>
      <c r="G33" s="41">
        <v>57</v>
      </c>
      <c r="H33" s="39" t="s">
        <v>36</v>
      </c>
      <c r="I33" s="39" t="s">
        <v>36</v>
      </c>
      <c r="J33" s="39" t="s">
        <v>36</v>
      </c>
      <c r="K33" s="39">
        <v>1</v>
      </c>
      <c r="L33" s="41">
        <v>404</v>
      </c>
      <c r="M33" s="41">
        <v>57</v>
      </c>
      <c r="N33" s="37">
        <v>44519</v>
      </c>
      <c r="O33" s="36" t="s">
        <v>108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64">
        <v>22</v>
      </c>
      <c r="C34" s="28" t="s">
        <v>283</v>
      </c>
      <c r="D34" s="41">
        <v>367.9</v>
      </c>
      <c r="E34" s="39">
        <v>35.5</v>
      </c>
      <c r="F34" s="45">
        <f>(D34-E34)/E34</f>
        <v>9.3633802816901408</v>
      </c>
      <c r="G34" s="41">
        <v>115</v>
      </c>
      <c r="H34" s="39">
        <v>3</v>
      </c>
      <c r="I34" s="39">
        <f>G34/H34</f>
        <v>38.333333333333336</v>
      </c>
      <c r="J34" s="39">
        <v>1</v>
      </c>
      <c r="K34" s="39" t="s">
        <v>36</v>
      </c>
      <c r="L34" s="41">
        <v>25403.26</v>
      </c>
      <c r="M34" s="41">
        <v>5734</v>
      </c>
      <c r="N34" s="37">
        <v>44442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154619.33000000002</v>
      </c>
      <c r="E35" s="34">
        <v>163067.26000000004</v>
      </c>
      <c r="F35" s="65">
        <f>(D35-E35)/E35</f>
        <v>-5.1806414114028899E-2</v>
      </c>
      <c r="G35" s="34">
        <f t="shared" ref="G35" si="3">SUM(G23:G34)</f>
        <v>26058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18</v>
      </c>
      <c r="C37" s="40" t="s">
        <v>216</v>
      </c>
      <c r="D37" s="41">
        <v>354</v>
      </c>
      <c r="E37" s="41">
        <v>303</v>
      </c>
      <c r="F37" s="45">
        <f>(D37-E37)/E37</f>
        <v>0.16831683168316833</v>
      </c>
      <c r="G37" s="41">
        <v>64</v>
      </c>
      <c r="H37" s="39" t="s">
        <v>36</v>
      </c>
      <c r="I37" s="39" t="s">
        <v>36</v>
      </c>
      <c r="J37" s="39">
        <v>1</v>
      </c>
      <c r="K37" s="39">
        <v>25</v>
      </c>
      <c r="L37" s="41">
        <v>16534</v>
      </c>
      <c r="M37" s="41">
        <v>2958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6" ht="25.35" customHeight="1">
      <c r="A38" s="35">
        <v>22</v>
      </c>
      <c r="B38" s="35">
        <v>14</v>
      </c>
      <c r="C38" s="28" t="s">
        <v>284</v>
      </c>
      <c r="D38" s="41">
        <v>292.44</v>
      </c>
      <c r="E38" s="39">
        <v>2675.59</v>
      </c>
      <c r="F38" s="45">
        <f>(D38-E38)/E38</f>
        <v>-0.89070074263994103</v>
      </c>
      <c r="G38" s="41">
        <v>40</v>
      </c>
      <c r="H38" s="39">
        <v>2</v>
      </c>
      <c r="I38" s="39">
        <f>G38/H38</f>
        <v>20</v>
      </c>
      <c r="J38" s="39">
        <v>2</v>
      </c>
      <c r="K38" s="39">
        <v>4</v>
      </c>
      <c r="L38" s="41">
        <v>37482</v>
      </c>
      <c r="M38" s="41">
        <v>5893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14"/>
      <c r="B39" s="14"/>
      <c r="C39" s="27" t="s">
        <v>285</v>
      </c>
      <c r="D39" s="34">
        <f>SUM(D35:D38)</f>
        <v>155265.77000000002</v>
      </c>
      <c r="E39" s="34">
        <v>163265.76000000004</v>
      </c>
      <c r="F39" s="65">
        <f>(D39-E39)/E39</f>
        <v>-4.8999802530549072E-2</v>
      </c>
      <c r="G39" s="34">
        <f t="shared" ref="G39" si="4">SUM(G35:G38)</f>
        <v>26162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sheetPr codeName="Sheet62"/>
  <dimension ref="A1:Z64"/>
  <sheetViews>
    <sheetView zoomScale="60" zoomScaleNormal="60" workbookViewId="0">
      <selection activeCell="A34" sqref="A34:XFD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6.109375" style="1" customWidth="1"/>
    <col min="19" max="19" width="7" style="1" customWidth="1"/>
    <col min="20" max="20" width="19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279</v>
      </c>
      <c r="E6" s="4" t="s">
        <v>288</v>
      </c>
      <c r="F6" s="156"/>
      <c r="G6" s="4" t="s">
        <v>279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6" ht="21.6">
      <c r="A10" s="159"/>
      <c r="B10" s="159"/>
      <c r="C10" s="156"/>
      <c r="D10" s="75" t="s">
        <v>280</v>
      </c>
      <c r="E10" s="75" t="s">
        <v>289</v>
      </c>
      <c r="F10" s="156"/>
      <c r="G10" s="75" t="s">
        <v>280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6" ht="25.35" customHeight="1">
      <c r="A13" s="35">
        <v>1</v>
      </c>
      <c r="B13" s="35">
        <v>1</v>
      </c>
      <c r="C13" s="28" t="s">
        <v>253</v>
      </c>
      <c r="D13" s="41">
        <v>32838</v>
      </c>
      <c r="E13" s="39">
        <v>68855.399999999994</v>
      </c>
      <c r="F13" s="45">
        <f>(D13-E13)/E13</f>
        <v>-0.52308751383333763</v>
      </c>
      <c r="G13" s="41">
        <v>4349</v>
      </c>
      <c r="H13" s="39">
        <v>114</v>
      </c>
      <c r="I13" s="39">
        <f>G13/H13</f>
        <v>38.149122807017541</v>
      </c>
      <c r="J13" s="39">
        <v>12</v>
      </c>
      <c r="K13" s="39">
        <v>2</v>
      </c>
      <c r="L13" s="41">
        <v>125015</v>
      </c>
      <c r="M13" s="41">
        <v>17406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</row>
    <row r="14" spans="1:26" ht="25.35" customHeight="1">
      <c r="A14" s="35">
        <v>2</v>
      </c>
      <c r="B14" s="35" t="s">
        <v>34</v>
      </c>
      <c r="C14" s="28" t="s">
        <v>237</v>
      </c>
      <c r="D14" s="41">
        <v>22486</v>
      </c>
      <c r="E14" s="39" t="s">
        <v>36</v>
      </c>
      <c r="F14" s="39" t="s">
        <v>36</v>
      </c>
      <c r="G14" s="41">
        <v>4437</v>
      </c>
      <c r="H14" s="39" t="s">
        <v>36</v>
      </c>
      <c r="I14" s="39" t="s">
        <v>36</v>
      </c>
      <c r="J14" s="39">
        <v>19</v>
      </c>
      <c r="K14" s="39">
        <v>1</v>
      </c>
      <c r="L14" s="41">
        <v>23450</v>
      </c>
      <c r="M14" s="41">
        <v>4617</v>
      </c>
      <c r="N14" s="37">
        <v>44512</v>
      </c>
      <c r="O14" s="4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</row>
    <row r="15" spans="1:26" ht="25.35" customHeight="1">
      <c r="A15" s="35">
        <v>3</v>
      </c>
      <c r="B15" s="35">
        <v>3</v>
      </c>
      <c r="C15" s="28" t="s">
        <v>256</v>
      </c>
      <c r="D15" s="41">
        <v>14412.87</v>
      </c>
      <c r="E15" s="39">
        <v>18751.57</v>
      </c>
      <c r="F15" s="45">
        <f>(D15-E15)/E15</f>
        <v>-0.23137795928554244</v>
      </c>
      <c r="G15" s="41">
        <v>2699</v>
      </c>
      <c r="H15" s="39">
        <v>67</v>
      </c>
      <c r="I15" s="39">
        <f t="shared" ref="I15:I22" si="0">G15/H15</f>
        <v>40.28358208955224</v>
      </c>
      <c r="J15" s="39">
        <v>10</v>
      </c>
      <c r="K15" s="39">
        <v>6</v>
      </c>
      <c r="L15" s="41">
        <v>236730</v>
      </c>
      <c r="M15" s="41">
        <v>47151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121</v>
      </c>
      <c r="D16" s="41">
        <v>13335.04</v>
      </c>
      <c r="E16" s="39" t="s">
        <v>36</v>
      </c>
      <c r="F16" s="39" t="s">
        <v>36</v>
      </c>
      <c r="G16" s="41">
        <v>2057</v>
      </c>
      <c r="H16" s="39">
        <v>77</v>
      </c>
      <c r="I16" s="39">
        <f t="shared" si="0"/>
        <v>26.714285714285715</v>
      </c>
      <c r="J16" s="39">
        <v>17</v>
      </c>
      <c r="K16" s="39">
        <v>1</v>
      </c>
      <c r="L16" s="41">
        <v>13827</v>
      </c>
      <c r="M16" s="41">
        <v>2131</v>
      </c>
      <c r="N16" s="37">
        <v>44512</v>
      </c>
      <c r="O16" s="36" t="s">
        <v>50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</row>
    <row r="17" spans="1:26" ht="25.35" customHeight="1">
      <c r="A17" s="35">
        <v>5</v>
      </c>
      <c r="B17" s="35">
        <v>2</v>
      </c>
      <c r="C17" s="28" t="s">
        <v>247</v>
      </c>
      <c r="D17" s="41">
        <v>12577.77</v>
      </c>
      <c r="E17" s="39">
        <v>21409.81</v>
      </c>
      <c r="F17" s="45">
        <f t="shared" ref="F17:F23" si="1">(D17-E17)/E17</f>
        <v>-0.41252304434275688</v>
      </c>
      <c r="G17" s="41">
        <v>2514</v>
      </c>
      <c r="H17" s="39">
        <v>67</v>
      </c>
      <c r="I17" s="39">
        <f t="shared" si="0"/>
        <v>37.522388059701491</v>
      </c>
      <c r="J17" s="39">
        <v>11</v>
      </c>
      <c r="K17" s="39">
        <v>3</v>
      </c>
      <c r="L17" s="41">
        <v>77423</v>
      </c>
      <c r="M17" s="41">
        <v>16188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</row>
    <row r="18" spans="1:26" ht="25.35" customHeight="1">
      <c r="A18" s="35">
        <v>6</v>
      </c>
      <c r="B18" s="35">
        <v>6</v>
      </c>
      <c r="C18" s="28" t="s">
        <v>212</v>
      </c>
      <c r="D18" s="41">
        <v>12149.66</v>
      </c>
      <c r="E18" s="39">
        <v>15305.69</v>
      </c>
      <c r="F18" s="45">
        <f t="shared" si="1"/>
        <v>-0.2061997858312824</v>
      </c>
      <c r="G18" s="41">
        <v>1787</v>
      </c>
      <c r="H18" s="39">
        <v>37</v>
      </c>
      <c r="I18" s="39">
        <f t="shared" si="0"/>
        <v>48.297297297297298</v>
      </c>
      <c r="J18" s="39">
        <v>7</v>
      </c>
      <c r="K18" s="39">
        <v>7</v>
      </c>
      <c r="L18" s="41">
        <v>393111</v>
      </c>
      <c r="M18" s="41">
        <v>58132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</row>
    <row r="19" spans="1:26" ht="25.35" customHeight="1">
      <c r="A19" s="35">
        <v>7</v>
      </c>
      <c r="B19" s="35">
        <v>5</v>
      </c>
      <c r="C19" s="28" t="s">
        <v>246</v>
      </c>
      <c r="D19" s="41">
        <v>10812.73</v>
      </c>
      <c r="E19" s="39">
        <v>16560.18</v>
      </c>
      <c r="F19" s="45">
        <f t="shared" si="1"/>
        <v>-0.34706446427514681</v>
      </c>
      <c r="G19" s="41">
        <v>1629</v>
      </c>
      <c r="H19" s="39">
        <v>36</v>
      </c>
      <c r="I19" s="39">
        <f t="shared" si="0"/>
        <v>45.25</v>
      </c>
      <c r="J19" s="39">
        <v>9</v>
      </c>
      <c r="K19" s="39">
        <v>5</v>
      </c>
      <c r="L19" s="41">
        <v>316178.95</v>
      </c>
      <c r="M19" s="41">
        <v>45576</v>
      </c>
      <c r="N19" s="37">
        <v>44484</v>
      </c>
      <c r="O19" s="3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</row>
    <row r="20" spans="1:26" ht="25.35" customHeight="1">
      <c r="A20" s="35">
        <v>8</v>
      </c>
      <c r="B20" s="35">
        <v>4</v>
      </c>
      <c r="C20" s="28" t="s">
        <v>272</v>
      </c>
      <c r="D20" s="41">
        <v>9447.02</v>
      </c>
      <c r="E20" s="39">
        <v>17384.759999999998</v>
      </c>
      <c r="F20" s="45">
        <f t="shared" si="1"/>
        <v>-0.45659186551899472</v>
      </c>
      <c r="G20" s="41">
        <v>1931</v>
      </c>
      <c r="H20" s="39">
        <v>67</v>
      </c>
      <c r="I20" s="39">
        <f t="shared" si="0"/>
        <v>28.82089552238806</v>
      </c>
      <c r="J20" s="39">
        <v>14</v>
      </c>
      <c r="K20" s="39">
        <v>2</v>
      </c>
      <c r="L20" s="41">
        <v>32341.46</v>
      </c>
      <c r="M20" s="41">
        <v>6804</v>
      </c>
      <c r="N20" s="37">
        <v>44505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</row>
    <row r="21" spans="1:26" ht="25.35" customHeight="1">
      <c r="A21" s="35">
        <v>9</v>
      </c>
      <c r="B21" s="64">
        <v>9</v>
      </c>
      <c r="C21" s="28" t="s">
        <v>173</v>
      </c>
      <c r="D21" s="41">
        <v>6282.94</v>
      </c>
      <c r="E21" s="39">
        <v>6989.58</v>
      </c>
      <c r="F21" s="45">
        <f t="shared" si="1"/>
        <v>-0.10109906460760165</v>
      </c>
      <c r="G21" s="41">
        <v>1112</v>
      </c>
      <c r="H21" s="39">
        <v>25</v>
      </c>
      <c r="I21" s="39">
        <f t="shared" si="0"/>
        <v>44.48</v>
      </c>
      <c r="J21" s="39">
        <v>6</v>
      </c>
      <c r="K21" s="39">
        <v>9</v>
      </c>
      <c r="L21" s="41">
        <v>114936</v>
      </c>
      <c r="M21" s="41">
        <v>20454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6" ht="25.35" customHeight="1">
      <c r="A22" s="35">
        <v>10</v>
      </c>
      <c r="B22" s="59">
        <v>7</v>
      </c>
      <c r="C22" s="28" t="s">
        <v>213</v>
      </c>
      <c r="D22" s="41">
        <v>6147.14</v>
      </c>
      <c r="E22" s="39">
        <v>9762.61</v>
      </c>
      <c r="F22" s="45">
        <f t="shared" si="1"/>
        <v>-0.37033846481627353</v>
      </c>
      <c r="G22" s="41">
        <v>924</v>
      </c>
      <c r="H22" s="39">
        <v>18</v>
      </c>
      <c r="I22" s="39">
        <f t="shared" si="0"/>
        <v>51.333333333333336</v>
      </c>
      <c r="J22" s="39">
        <v>6</v>
      </c>
      <c r="K22" s="39">
        <v>9</v>
      </c>
      <c r="L22" s="41">
        <v>436260.99</v>
      </c>
      <c r="M22" s="41">
        <v>65226</v>
      </c>
      <c r="N22" s="37">
        <v>44456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140489.17000000001</v>
      </c>
      <c r="E23" s="34">
        <f t="shared" ref="E23:G23" si="2">SUM(E13:E22)</f>
        <v>175019.59999999998</v>
      </c>
      <c r="F23" s="65">
        <f t="shared" si="1"/>
        <v>-0.19729464585680673</v>
      </c>
      <c r="G23" s="34">
        <f t="shared" si="2"/>
        <v>23439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28" t="s">
        <v>265</v>
      </c>
      <c r="D25" s="41">
        <v>6145.12</v>
      </c>
      <c r="E25" s="39">
        <v>9025.14</v>
      </c>
      <c r="F25" s="45">
        <f>(D25-E25)/E25</f>
        <v>-0.31911083927783945</v>
      </c>
      <c r="G25" s="41">
        <v>1242</v>
      </c>
      <c r="H25" s="39">
        <v>33</v>
      </c>
      <c r="I25" s="39">
        <f t="shared" ref="I25:I31" si="3">G25/H25</f>
        <v>37.636363636363633</v>
      </c>
      <c r="J25" s="39">
        <v>9</v>
      </c>
      <c r="K25" s="39">
        <v>9</v>
      </c>
      <c r="L25" s="41">
        <v>232543</v>
      </c>
      <c r="M25" s="41">
        <v>47455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6" ht="25.35" customHeight="1">
      <c r="A26" s="35">
        <v>12</v>
      </c>
      <c r="B26" s="59" t="s">
        <v>34</v>
      </c>
      <c r="C26" s="28" t="s">
        <v>240</v>
      </c>
      <c r="D26" s="41">
        <v>5593.7</v>
      </c>
      <c r="E26" s="39" t="s">
        <v>36</v>
      </c>
      <c r="F26" s="39" t="s">
        <v>36</v>
      </c>
      <c r="G26" s="41">
        <v>872</v>
      </c>
      <c r="H26" s="39">
        <v>24</v>
      </c>
      <c r="I26" s="39">
        <f t="shared" si="3"/>
        <v>36.333333333333336</v>
      </c>
      <c r="J26" s="39">
        <v>9</v>
      </c>
      <c r="K26" s="39">
        <v>1</v>
      </c>
      <c r="L26" s="41">
        <v>5593.7</v>
      </c>
      <c r="M26" s="41">
        <v>872</v>
      </c>
      <c r="N26" s="37">
        <v>44512</v>
      </c>
      <c r="O26" s="36" t="s">
        <v>91</v>
      </c>
      <c r="P26" s="33"/>
      <c r="Q26" s="54"/>
      <c r="R26" s="54"/>
      <c r="S26" s="54"/>
      <c r="T26" s="54"/>
      <c r="U26" s="55"/>
      <c r="V26" s="55"/>
      <c r="W26" s="56"/>
      <c r="X26" s="56"/>
      <c r="Y26" s="55"/>
      <c r="Z26" s="32"/>
    </row>
    <row r="27" spans="1:26" ht="25.35" customHeight="1">
      <c r="A27" s="35">
        <v>13</v>
      </c>
      <c r="B27" s="59" t="s">
        <v>34</v>
      </c>
      <c r="C27" s="28" t="s">
        <v>157</v>
      </c>
      <c r="D27" s="41">
        <v>3704.16</v>
      </c>
      <c r="E27" s="39" t="s">
        <v>36</v>
      </c>
      <c r="F27" s="39" t="s">
        <v>36</v>
      </c>
      <c r="G27" s="41">
        <v>714</v>
      </c>
      <c r="H27" s="39">
        <v>52</v>
      </c>
      <c r="I27" s="39">
        <f t="shared" si="3"/>
        <v>13.73076923076923</v>
      </c>
      <c r="J27" s="39">
        <v>18</v>
      </c>
      <c r="K27" s="39">
        <v>1</v>
      </c>
      <c r="L27" s="41">
        <v>4214</v>
      </c>
      <c r="M27" s="41">
        <v>854</v>
      </c>
      <c r="N27" s="37">
        <v>44512</v>
      </c>
      <c r="O27" s="46" t="s">
        <v>50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5.35" customHeight="1">
      <c r="A28" s="35">
        <v>14</v>
      </c>
      <c r="B28" s="35">
        <v>11</v>
      </c>
      <c r="C28" s="28" t="s">
        <v>284</v>
      </c>
      <c r="D28" s="41">
        <v>2675.59</v>
      </c>
      <c r="E28" s="39">
        <v>5306.91</v>
      </c>
      <c r="F28" s="45">
        <f t="shared" ref="F28:F33" si="4">(D28-E28)/E28</f>
        <v>-0.49582902291540648</v>
      </c>
      <c r="G28" s="41">
        <v>397</v>
      </c>
      <c r="H28" s="39">
        <v>12</v>
      </c>
      <c r="I28" s="39">
        <f t="shared" si="3"/>
        <v>33.083333333333336</v>
      </c>
      <c r="J28" s="39">
        <v>6</v>
      </c>
      <c r="K28" s="39">
        <v>3</v>
      </c>
      <c r="L28" s="41">
        <v>35696</v>
      </c>
      <c r="M28" s="41">
        <v>5390</v>
      </c>
      <c r="N28" s="37">
        <v>44498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6" ht="25.35" customHeight="1">
      <c r="A29" s="35">
        <v>15</v>
      </c>
      <c r="B29" s="35">
        <v>10</v>
      </c>
      <c r="C29" s="28" t="s">
        <v>290</v>
      </c>
      <c r="D29" s="41">
        <v>1669.41</v>
      </c>
      <c r="E29" s="39">
        <v>5355.77</v>
      </c>
      <c r="F29" s="45">
        <f t="shared" si="4"/>
        <v>-0.68829692089092709</v>
      </c>
      <c r="G29" s="41">
        <v>241</v>
      </c>
      <c r="H29" s="39">
        <v>10</v>
      </c>
      <c r="I29" s="39">
        <f t="shared" si="3"/>
        <v>24.1</v>
      </c>
      <c r="J29" s="39">
        <v>7</v>
      </c>
      <c r="K29" s="39">
        <v>4</v>
      </c>
      <c r="L29" s="41">
        <v>54323</v>
      </c>
      <c r="M29" s="41">
        <v>8499</v>
      </c>
      <c r="N29" s="37">
        <v>44491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</row>
    <row r="30" spans="1:26" ht="25.35" customHeight="1">
      <c r="A30" s="35">
        <v>16</v>
      </c>
      <c r="B30" s="35">
        <v>12</v>
      </c>
      <c r="C30" s="28" t="s">
        <v>281</v>
      </c>
      <c r="D30" s="41">
        <v>1651.56</v>
      </c>
      <c r="E30" s="39">
        <v>2701.51</v>
      </c>
      <c r="F30" s="45">
        <f t="shared" si="4"/>
        <v>-0.38865301257444917</v>
      </c>
      <c r="G30" s="41">
        <v>260</v>
      </c>
      <c r="H30" s="39">
        <v>11</v>
      </c>
      <c r="I30" s="39">
        <f t="shared" si="3"/>
        <v>23.636363636363637</v>
      </c>
      <c r="J30" s="39">
        <v>7</v>
      </c>
      <c r="K30" s="39">
        <v>4</v>
      </c>
      <c r="L30" s="41">
        <v>36025</v>
      </c>
      <c r="M30" s="41">
        <v>5757</v>
      </c>
      <c r="N30" s="37">
        <v>44491</v>
      </c>
      <c r="O30" s="36" t="s">
        <v>50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13</v>
      </c>
      <c r="C31" s="28" t="s">
        <v>291</v>
      </c>
      <c r="D31" s="41">
        <v>522.45000000000005</v>
      </c>
      <c r="E31" s="39">
        <v>986.27</v>
      </c>
      <c r="F31" s="45">
        <f t="shared" si="4"/>
        <v>-0.47027690186257309</v>
      </c>
      <c r="G31" s="41">
        <v>74</v>
      </c>
      <c r="H31" s="39">
        <v>3</v>
      </c>
      <c r="I31" s="39">
        <f t="shared" si="3"/>
        <v>24.666666666666668</v>
      </c>
      <c r="J31" s="39">
        <v>1</v>
      </c>
      <c r="K31" s="39">
        <v>5</v>
      </c>
      <c r="L31" s="41">
        <v>30088</v>
      </c>
      <c r="M31" s="41">
        <v>4830</v>
      </c>
      <c r="N31" s="37">
        <v>44484</v>
      </c>
      <c r="O31" s="36" t="s">
        <v>41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</row>
    <row r="32" spans="1:26" ht="25.35" customHeight="1">
      <c r="A32" s="35">
        <v>18</v>
      </c>
      <c r="B32" s="35">
        <v>17</v>
      </c>
      <c r="C32" s="40" t="s">
        <v>216</v>
      </c>
      <c r="D32" s="41">
        <v>303</v>
      </c>
      <c r="E32" s="41">
        <v>132</v>
      </c>
      <c r="F32" s="45">
        <f t="shared" si="4"/>
        <v>1.2954545454545454</v>
      </c>
      <c r="G32" s="41">
        <v>52</v>
      </c>
      <c r="H32" s="39" t="s">
        <v>36</v>
      </c>
      <c r="I32" s="39" t="s">
        <v>36</v>
      </c>
      <c r="J32" s="39">
        <v>1</v>
      </c>
      <c r="K32" s="39">
        <v>24</v>
      </c>
      <c r="L32" s="41">
        <v>16035.05</v>
      </c>
      <c r="M32" s="41">
        <v>2871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</row>
    <row r="33" spans="1:26" ht="25.35" customHeight="1">
      <c r="A33" s="35">
        <v>19</v>
      </c>
      <c r="B33" s="35">
        <v>15</v>
      </c>
      <c r="C33" s="28" t="s">
        <v>273</v>
      </c>
      <c r="D33" s="41">
        <v>160</v>
      </c>
      <c r="E33" s="39">
        <v>484.73</v>
      </c>
      <c r="F33" s="45">
        <f t="shared" si="4"/>
        <v>-0.66991933653786651</v>
      </c>
      <c r="G33" s="41">
        <v>25</v>
      </c>
      <c r="H33" s="39">
        <v>3</v>
      </c>
      <c r="I33" s="39">
        <f>G33/H33</f>
        <v>8.3333333333333339</v>
      </c>
      <c r="J33" s="39">
        <v>2</v>
      </c>
      <c r="K33" s="39">
        <v>4</v>
      </c>
      <c r="L33" s="41">
        <v>11363.89</v>
      </c>
      <c r="M33" s="41">
        <v>1839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42" t="s">
        <v>36</v>
      </c>
      <c r="C34" s="28" t="s">
        <v>292</v>
      </c>
      <c r="D34" s="41">
        <v>153.1</v>
      </c>
      <c r="E34" s="39" t="s">
        <v>36</v>
      </c>
      <c r="F34" s="39" t="s">
        <v>36</v>
      </c>
      <c r="G34" s="41">
        <v>50</v>
      </c>
      <c r="H34" s="39">
        <v>1</v>
      </c>
      <c r="I34" s="39">
        <f>G34/H34</f>
        <v>50</v>
      </c>
      <c r="J34" s="39">
        <v>1</v>
      </c>
      <c r="K34" s="39">
        <v>7</v>
      </c>
      <c r="L34" s="41">
        <v>45319.96</v>
      </c>
      <c r="M34" s="41">
        <v>9563</v>
      </c>
      <c r="N34" s="37">
        <v>44470</v>
      </c>
      <c r="O34" s="36" t="s">
        <v>48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163067.26000000004</v>
      </c>
      <c r="E35" s="34">
        <f t="shared" ref="E35:G35" si="5">SUM(E23:E34)</f>
        <v>199011.93</v>
      </c>
      <c r="F35" s="65">
        <f t="shared" ref="F35" si="6">(D35-E35)/E35</f>
        <v>-0.18061565454895068</v>
      </c>
      <c r="G35" s="34">
        <f t="shared" si="5"/>
        <v>27366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19</v>
      </c>
      <c r="C37" s="28" t="s">
        <v>293</v>
      </c>
      <c r="D37" s="41">
        <v>108</v>
      </c>
      <c r="E37" s="39">
        <v>74</v>
      </c>
      <c r="F37" s="45">
        <f>(D37-E37)/E37</f>
        <v>0.45945945945945948</v>
      </c>
      <c r="G37" s="41">
        <v>19</v>
      </c>
      <c r="H37" s="39" t="s">
        <v>36</v>
      </c>
      <c r="I37" s="39" t="s">
        <v>36</v>
      </c>
      <c r="J37" s="39">
        <v>1</v>
      </c>
      <c r="K37" s="39">
        <v>4</v>
      </c>
      <c r="L37" s="41">
        <v>1203.81</v>
      </c>
      <c r="M37" s="41">
        <v>230</v>
      </c>
      <c r="N37" s="37">
        <v>44484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5"/>
      <c r="Y37" s="56"/>
      <c r="Z37" s="56"/>
    </row>
    <row r="38" spans="1:26" ht="25.35" customHeight="1">
      <c r="A38" s="35">
        <v>22</v>
      </c>
      <c r="B38" s="42" t="s">
        <v>36</v>
      </c>
      <c r="C38" s="28" t="s">
        <v>283</v>
      </c>
      <c r="D38" s="41">
        <v>35.5</v>
      </c>
      <c r="E38" s="39" t="s">
        <v>36</v>
      </c>
      <c r="F38" s="39" t="s">
        <v>36</v>
      </c>
      <c r="G38" s="41">
        <v>116</v>
      </c>
      <c r="H38" s="39">
        <v>4</v>
      </c>
      <c r="I38" s="39">
        <f>G38/H38</f>
        <v>29</v>
      </c>
      <c r="J38" s="39">
        <v>1</v>
      </c>
      <c r="K38" s="39" t="s">
        <v>36</v>
      </c>
      <c r="L38" s="41">
        <v>25035.360000000001</v>
      </c>
      <c r="M38" s="41">
        <v>5619</v>
      </c>
      <c r="N38" s="37">
        <v>44442</v>
      </c>
      <c r="O38" s="36" t="s">
        <v>129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35">
        <v>23</v>
      </c>
      <c r="B39" s="42" t="s">
        <v>36</v>
      </c>
      <c r="C39" s="67" t="s">
        <v>243</v>
      </c>
      <c r="D39" s="41">
        <v>30</v>
      </c>
      <c r="E39" s="39" t="s">
        <v>36</v>
      </c>
      <c r="F39" s="45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48977.85</v>
      </c>
      <c r="M39" s="41">
        <v>11022</v>
      </c>
      <c r="N39" s="37">
        <v>44372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6" ht="25.35" customHeight="1">
      <c r="A40" s="35">
        <v>24</v>
      </c>
      <c r="B40" s="35">
        <v>14</v>
      </c>
      <c r="C40" s="28" t="s">
        <v>228</v>
      </c>
      <c r="D40" s="41">
        <v>25</v>
      </c>
      <c r="E40" s="39">
        <v>859.2</v>
      </c>
      <c r="F40" s="45">
        <f>(D40-E40)/E40</f>
        <v>-0.97090316573556801</v>
      </c>
      <c r="G40" s="41">
        <v>10</v>
      </c>
      <c r="H40" s="39">
        <v>1</v>
      </c>
      <c r="I40" s="39">
        <f>G40/H40</f>
        <v>10</v>
      </c>
      <c r="J40" s="39">
        <v>1</v>
      </c>
      <c r="K40" s="39">
        <v>5</v>
      </c>
      <c r="L40" s="41">
        <v>13923.48</v>
      </c>
      <c r="M40" s="41">
        <v>2522</v>
      </c>
      <c r="N40" s="37">
        <v>44477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6" ht="25.35" customHeight="1">
      <c r="A41" s="14"/>
      <c r="B41" s="14"/>
      <c r="C41" s="27" t="s">
        <v>294</v>
      </c>
      <c r="D41" s="34">
        <f>SUM(D35:D40)</f>
        <v>163265.76000000004</v>
      </c>
      <c r="E41" s="34">
        <f>SUM(E35:E40)</f>
        <v>199945.13</v>
      </c>
      <c r="F41" s="65">
        <f>(D41-E41)/E41</f>
        <v>-0.18344717873348537</v>
      </c>
      <c r="G41" s="34">
        <f>SUM(G35:G40)</f>
        <v>27517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sheetPr codeName="Sheet63"/>
  <dimension ref="A1:Z58"/>
  <sheetViews>
    <sheetView zoomScale="60" zoomScaleNormal="60" workbookViewId="0">
      <selection activeCell="A34" sqref="A34:XFD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4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11" style="1" customWidth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288</v>
      </c>
      <c r="E6" s="4" t="s">
        <v>297</v>
      </c>
      <c r="F6" s="156"/>
      <c r="G6" s="4" t="s">
        <v>288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Z9" s="32"/>
    </row>
    <row r="10" spans="1:26">
      <c r="A10" s="159"/>
      <c r="B10" s="159"/>
      <c r="C10" s="156"/>
      <c r="D10" s="75" t="s">
        <v>289</v>
      </c>
      <c r="E10" s="75" t="s">
        <v>298</v>
      </c>
      <c r="F10" s="156"/>
      <c r="G10" s="75" t="s">
        <v>289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253</v>
      </c>
      <c r="D13" s="41">
        <v>68855.399999999994</v>
      </c>
      <c r="E13" s="39" t="s">
        <v>36</v>
      </c>
      <c r="F13" s="39" t="s">
        <v>36</v>
      </c>
      <c r="G13" s="41">
        <v>9535</v>
      </c>
      <c r="H13" s="39">
        <v>141</v>
      </c>
      <c r="I13" s="39">
        <f t="shared" ref="I13:I22" si="0">G13/H13</f>
        <v>67.62411347517731</v>
      </c>
      <c r="J13" s="39">
        <v>15</v>
      </c>
      <c r="K13" s="39">
        <v>1</v>
      </c>
      <c r="L13" s="41">
        <v>71312</v>
      </c>
      <c r="M13" s="41">
        <v>9920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4</v>
      </c>
      <c r="C14" s="28" t="s">
        <v>247</v>
      </c>
      <c r="D14" s="41">
        <v>21409.81</v>
      </c>
      <c r="E14" s="39">
        <v>15196.7</v>
      </c>
      <c r="F14" s="45">
        <f>(D14-E14)/E14</f>
        <v>0.40884599946040917</v>
      </c>
      <c r="G14" s="41">
        <v>4465</v>
      </c>
      <c r="H14" s="39">
        <v>101</v>
      </c>
      <c r="I14" s="39">
        <f t="shared" si="0"/>
        <v>44.207920792079207</v>
      </c>
      <c r="J14" s="39">
        <v>18</v>
      </c>
      <c r="K14" s="39">
        <v>2</v>
      </c>
      <c r="L14" s="41">
        <v>57943</v>
      </c>
      <c r="M14" s="41">
        <v>12050</v>
      </c>
      <c r="N14" s="37">
        <v>44498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256</v>
      </c>
      <c r="D15" s="41">
        <v>18751.57</v>
      </c>
      <c r="E15" s="39">
        <v>16667.939999999999</v>
      </c>
      <c r="F15" s="45">
        <f>(D15-E15)/E15</f>
        <v>0.12500824936974822</v>
      </c>
      <c r="G15" s="41">
        <v>3621</v>
      </c>
      <c r="H15" s="39">
        <v>79</v>
      </c>
      <c r="I15" s="39">
        <f t="shared" si="0"/>
        <v>45.835443037974684</v>
      </c>
      <c r="J15" s="39">
        <v>9</v>
      </c>
      <c r="K15" s="39">
        <v>5</v>
      </c>
      <c r="L15" s="41">
        <v>216053</v>
      </c>
      <c r="M15" s="41">
        <v>43060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272</v>
      </c>
      <c r="D16" s="41">
        <v>17384.759999999998</v>
      </c>
      <c r="E16" s="39" t="s">
        <v>36</v>
      </c>
      <c r="F16" s="39" t="s">
        <v>36</v>
      </c>
      <c r="G16" s="41">
        <v>3644</v>
      </c>
      <c r="H16" s="39">
        <v>109</v>
      </c>
      <c r="I16" s="39">
        <f t="shared" si="0"/>
        <v>33.431192660550458</v>
      </c>
      <c r="J16" s="39">
        <v>17</v>
      </c>
      <c r="K16" s="39">
        <v>1</v>
      </c>
      <c r="L16" s="41">
        <v>18287.38</v>
      </c>
      <c r="M16" s="41">
        <v>3808</v>
      </c>
      <c r="N16" s="37">
        <v>44505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1</v>
      </c>
      <c r="C17" s="28" t="s">
        <v>246</v>
      </c>
      <c r="D17" s="41">
        <v>16560.18</v>
      </c>
      <c r="E17" s="39">
        <v>28762.38</v>
      </c>
      <c r="F17" s="45">
        <f>(D17-E17)/E17</f>
        <v>-0.42424166567578903</v>
      </c>
      <c r="G17" s="41">
        <v>2561</v>
      </c>
      <c r="H17" s="39">
        <v>49</v>
      </c>
      <c r="I17" s="39">
        <f t="shared" si="0"/>
        <v>52.265306122448976</v>
      </c>
      <c r="J17" s="39">
        <v>8</v>
      </c>
      <c r="K17" s="39">
        <v>4</v>
      </c>
      <c r="L17" s="41">
        <v>296757.31</v>
      </c>
      <c r="M17" s="41">
        <v>42505</v>
      </c>
      <c r="N17" s="37">
        <v>44484</v>
      </c>
      <c r="O17" s="36" t="s">
        <v>39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2</v>
      </c>
      <c r="C18" s="28" t="s">
        <v>212</v>
      </c>
      <c r="D18" s="41">
        <v>15305.69</v>
      </c>
      <c r="E18" s="39">
        <v>16981.77</v>
      </c>
      <c r="F18" s="45">
        <f>(D18-E18)/E18</f>
        <v>-9.8698781104678709E-2</v>
      </c>
      <c r="G18" s="41">
        <v>2277</v>
      </c>
      <c r="H18" s="39">
        <v>45</v>
      </c>
      <c r="I18" s="39">
        <f t="shared" si="0"/>
        <v>50.6</v>
      </c>
      <c r="J18" s="39">
        <v>7</v>
      </c>
      <c r="K18" s="39">
        <v>6</v>
      </c>
      <c r="L18" s="41">
        <v>375143</v>
      </c>
      <c r="M18" s="41">
        <v>55389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7</v>
      </c>
      <c r="C19" s="28" t="s">
        <v>213</v>
      </c>
      <c r="D19" s="41">
        <v>9762.61</v>
      </c>
      <c r="E19" s="39">
        <v>11381.94</v>
      </c>
      <c r="F19" s="45">
        <f>(D19-E19)/E19</f>
        <v>-0.14227187983770778</v>
      </c>
      <c r="G19" s="41">
        <v>1486</v>
      </c>
      <c r="H19" s="39">
        <v>28</v>
      </c>
      <c r="I19" s="39">
        <f t="shared" si="0"/>
        <v>53.071428571428569</v>
      </c>
      <c r="J19" s="39">
        <v>6</v>
      </c>
      <c r="K19" s="39">
        <v>8</v>
      </c>
      <c r="L19" s="41">
        <v>425753.69</v>
      </c>
      <c r="M19" s="41">
        <v>63575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9</v>
      </c>
      <c r="C20" s="28" t="s">
        <v>265</v>
      </c>
      <c r="D20" s="41">
        <v>9025.14</v>
      </c>
      <c r="E20" s="39">
        <v>5587.55</v>
      </c>
      <c r="F20" s="45">
        <f>(D20-E20)/E20</f>
        <v>0.61522312999436235</v>
      </c>
      <c r="G20" s="41">
        <v>1837</v>
      </c>
      <c r="H20" s="39">
        <v>40</v>
      </c>
      <c r="I20" s="39">
        <f t="shared" si="0"/>
        <v>45.924999999999997</v>
      </c>
      <c r="J20" s="39">
        <v>10</v>
      </c>
      <c r="K20" s="39">
        <v>8</v>
      </c>
      <c r="L20" s="41">
        <v>222667</v>
      </c>
      <c r="M20" s="41">
        <v>45368</v>
      </c>
      <c r="N20" s="37">
        <v>44456</v>
      </c>
      <c r="O20" s="36" t="s">
        <v>43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42" t="s">
        <v>36</v>
      </c>
      <c r="C21" s="28" t="s">
        <v>173</v>
      </c>
      <c r="D21" s="41">
        <v>6989.58</v>
      </c>
      <c r="E21" s="39" t="s">
        <v>36</v>
      </c>
      <c r="F21" s="39" t="s">
        <v>36</v>
      </c>
      <c r="G21" s="41">
        <v>1202</v>
      </c>
      <c r="H21" s="39">
        <v>24</v>
      </c>
      <c r="I21" s="39">
        <f t="shared" si="0"/>
        <v>50.083333333333336</v>
      </c>
      <c r="J21" s="39">
        <v>6</v>
      </c>
      <c r="K21" s="39">
        <v>8</v>
      </c>
      <c r="L21" s="41">
        <v>105445</v>
      </c>
      <c r="M21" s="41">
        <v>18334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290</v>
      </c>
      <c r="D22" s="41">
        <v>5355.77</v>
      </c>
      <c r="E22" s="39">
        <v>13595.43</v>
      </c>
      <c r="F22" s="45">
        <f>(D22-E22)/E22</f>
        <v>-0.60606100726494117</v>
      </c>
      <c r="G22" s="41">
        <v>780</v>
      </c>
      <c r="H22" s="39">
        <v>26</v>
      </c>
      <c r="I22" s="39">
        <f t="shared" si="0"/>
        <v>30</v>
      </c>
      <c r="J22" s="39">
        <v>8</v>
      </c>
      <c r="K22" s="39">
        <v>3</v>
      </c>
      <c r="L22" s="41">
        <v>50974</v>
      </c>
      <c r="M22" s="41">
        <v>8012</v>
      </c>
      <c r="N22" s="37">
        <v>44491</v>
      </c>
      <c r="O22" s="36" t="s">
        <v>43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189400.51</v>
      </c>
      <c r="E23" s="34">
        <f t="shared" ref="E23:G23" si="1">SUM(E13:E22)</f>
        <v>108173.71000000002</v>
      </c>
      <c r="F23" s="65">
        <f>(D23-E23)/E23</f>
        <v>0.75089224544484956</v>
      </c>
      <c r="G23" s="34">
        <f t="shared" si="1"/>
        <v>31408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28" t="s">
        <v>284</v>
      </c>
      <c r="D25" s="41">
        <v>5306.91</v>
      </c>
      <c r="E25" s="39">
        <v>14671.35</v>
      </c>
      <c r="F25" s="45">
        <f t="shared" ref="F25:F35" si="2">(D25-E25)/E25</f>
        <v>-0.63828073081209302</v>
      </c>
      <c r="G25" s="41">
        <v>807</v>
      </c>
      <c r="H25" s="39">
        <v>27</v>
      </c>
      <c r="I25" s="39">
        <f t="shared" ref="I25:I30" si="3">G25/H25</f>
        <v>29.888888888888889</v>
      </c>
      <c r="J25" s="39">
        <v>11</v>
      </c>
      <c r="K25" s="39">
        <v>2</v>
      </c>
      <c r="L25" s="41">
        <v>30148</v>
      </c>
      <c r="M25" s="41">
        <v>4706</v>
      </c>
      <c r="N25" s="37">
        <v>44498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8</v>
      </c>
      <c r="C26" s="28" t="s">
        <v>281</v>
      </c>
      <c r="D26" s="41">
        <v>2701.51</v>
      </c>
      <c r="E26" s="39">
        <v>6152.46</v>
      </c>
      <c r="F26" s="45">
        <f t="shared" si="2"/>
        <v>-0.56090571901320774</v>
      </c>
      <c r="G26" s="41">
        <v>434</v>
      </c>
      <c r="H26" s="39">
        <v>23</v>
      </c>
      <c r="I26" s="39">
        <f t="shared" si="3"/>
        <v>18.869565217391305</v>
      </c>
      <c r="J26" s="39">
        <v>10</v>
      </c>
      <c r="K26" s="39">
        <v>3</v>
      </c>
      <c r="L26" s="41">
        <v>33173</v>
      </c>
      <c r="M26" s="41">
        <v>5287</v>
      </c>
      <c r="N26" s="37">
        <v>44491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10</v>
      </c>
      <c r="C27" s="28" t="s">
        <v>291</v>
      </c>
      <c r="D27" s="41">
        <v>986.27</v>
      </c>
      <c r="E27" s="39">
        <v>1694.07</v>
      </c>
      <c r="F27" s="45">
        <f t="shared" si="2"/>
        <v>-0.41781036202754313</v>
      </c>
      <c r="G27" s="41">
        <v>141</v>
      </c>
      <c r="H27" s="39">
        <v>5</v>
      </c>
      <c r="I27" s="39">
        <f t="shared" si="3"/>
        <v>28.2</v>
      </c>
      <c r="J27" s="39">
        <v>2</v>
      </c>
      <c r="K27" s="39">
        <v>4</v>
      </c>
      <c r="L27" s="41">
        <v>28910</v>
      </c>
      <c r="M27" s="41">
        <v>4618</v>
      </c>
      <c r="N27" s="37">
        <v>44484</v>
      </c>
      <c r="O27" s="36" t="s">
        <v>41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20</v>
      </c>
      <c r="C28" s="28" t="s">
        <v>228</v>
      </c>
      <c r="D28" s="41">
        <v>859.2</v>
      </c>
      <c r="E28" s="39">
        <v>168</v>
      </c>
      <c r="F28" s="45">
        <f t="shared" si="2"/>
        <v>4.1142857142857148</v>
      </c>
      <c r="G28" s="41">
        <v>172</v>
      </c>
      <c r="H28" s="39">
        <v>2</v>
      </c>
      <c r="I28" s="39">
        <f t="shared" si="3"/>
        <v>86</v>
      </c>
      <c r="J28" s="39">
        <v>2</v>
      </c>
      <c r="K28" s="39">
        <v>4</v>
      </c>
      <c r="L28" s="41">
        <v>13898.48</v>
      </c>
      <c r="M28" s="41">
        <v>2512</v>
      </c>
      <c r="N28" s="37">
        <v>44477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273</v>
      </c>
      <c r="D29" s="41">
        <v>484.73</v>
      </c>
      <c r="E29" s="39">
        <v>896.5</v>
      </c>
      <c r="F29" s="45">
        <f t="shared" si="2"/>
        <v>-0.45930842163970997</v>
      </c>
      <c r="G29" s="41">
        <v>92</v>
      </c>
      <c r="H29" s="39">
        <v>9</v>
      </c>
      <c r="I29" s="39">
        <f t="shared" si="3"/>
        <v>10.222222222222221</v>
      </c>
      <c r="J29" s="39">
        <v>5</v>
      </c>
      <c r="K29" s="39">
        <v>3</v>
      </c>
      <c r="L29" s="41">
        <v>11065.02</v>
      </c>
      <c r="M29" s="41">
        <v>1787</v>
      </c>
      <c r="N29" s="37">
        <v>44491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15</v>
      </c>
      <c r="C30" s="28" t="s">
        <v>201</v>
      </c>
      <c r="D30" s="41">
        <v>339</v>
      </c>
      <c r="E30" s="39">
        <v>739</v>
      </c>
      <c r="F30" s="45">
        <f t="shared" si="2"/>
        <v>-0.54127198917456021</v>
      </c>
      <c r="G30" s="41">
        <v>65</v>
      </c>
      <c r="H30" s="39">
        <v>5</v>
      </c>
      <c r="I30" s="39">
        <f t="shared" si="3"/>
        <v>13</v>
      </c>
      <c r="J30" s="39">
        <v>4</v>
      </c>
      <c r="K30" s="39">
        <v>2</v>
      </c>
      <c r="L30" s="41">
        <v>2097.75</v>
      </c>
      <c r="M30" s="41">
        <v>377</v>
      </c>
      <c r="N30" s="37">
        <v>44498</v>
      </c>
      <c r="O30" s="36" t="s">
        <v>91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21</v>
      </c>
      <c r="C31" s="40" t="s">
        <v>216</v>
      </c>
      <c r="D31" s="41">
        <v>132</v>
      </c>
      <c r="E31" s="41">
        <v>131</v>
      </c>
      <c r="F31" s="45">
        <f t="shared" si="2"/>
        <v>7.6335877862595417E-3</v>
      </c>
      <c r="G31" s="41">
        <v>29</v>
      </c>
      <c r="H31" s="39" t="s">
        <v>36</v>
      </c>
      <c r="I31" s="39" t="s">
        <v>36</v>
      </c>
      <c r="J31" s="39">
        <v>1</v>
      </c>
      <c r="K31" s="39">
        <v>23</v>
      </c>
      <c r="L31" s="41">
        <v>14766</v>
      </c>
      <c r="M31" s="41">
        <v>2660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19</v>
      </c>
      <c r="C32" s="28" t="s">
        <v>299</v>
      </c>
      <c r="D32" s="41">
        <v>108.47</v>
      </c>
      <c r="E32" s="39">
        <v>195.5</v>
      </c>
      <c r="F32" s="45">
        <f t="shared" si="2"/>
        <v>-0.44516624040920716</v>
      </c>
      <c r="G32" s="41">
        <v>22</v>
      </c>
      <c r="H32" s="39">
        <v>3</v>
      </c>
      <c r="I32" s="39">
        <f>G32/H32</f>
        <v>7.333333333333333</v>
      </c>
      <c r="J32" s="39">
        <v>3</v>
      </c>
      <c r="K32" s="39">
        <v>3</v>
      </c>
      <c r="L32" s="41">
        <v>3070</v>
      </c>
      <c r="M32" s="41">
        <v>549</v>
      </c>
      <c r="N32" s="37">
        <v>44491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59">
        <v>22</v>
      </c>
      <c r="C33" s="28" t="s">
        <v>293</v>
      </c>
      <c r="D33" s="41">
        <v>74</v>
      </c>
      <c r="E33" s="39">
        <v>99</v>
      </c>
      <c r="F33" s="45">
        <f t="shared" si="2"/>
        <v>-0.25252525252525254</v>
      </c>
      <c r="G33" s="41">
        <v>12</v>
      </c>
      <c r="H33" s="39" t="s">
        <v>36</v>
      </c>
      <c r="I33" s="39" t="s">
        <v>36</v>
      </c>
      <c r="J33" s="39">
        <v>2</v>
      </c>
      <c r="K33" s="39">
        <v>3</v>
      </c>
      <c r="L33" s="41">
        <f>997.07+D33</f>
        <v>1071.0700000000002</v>
      </c>
      <c r="M33" s="41">
        <f>192</f>
        <v>192</v>
      </c>
      <c r="N33" s="37">
        <v>44484</v>
      </c>
      <c r="O33" s="36" t="s">
        <v>81</v>
      </c>
      <c r="P33" s="33"/>
      <c r="Q33" s="54"/>
      <c r="R33" s="54"/>
      <c r="S33" s="54"/>
      <c r="T33" s="54"/>
      <c r="U33" s="55"/>
      <c r="V33" s="55"/>
      <c r="W33" s="55"/>
      <c r="X33" s="32"/>
      <c r="Y33" s="56"/>
      <c r="Z33" s="56"/>
    </row>
    <row r="34" spans="1:26" ht="25.35" customHeight="1">
      <c r="A34" s="35">
        <v>20</v>
      </c>
      <c r="B34" s="35">
        <v>23</v>
      </c>
      <c r="C34" s="28" t="s">
        <v>141</v>
      </c>
      <c r="D34" s="41">
        <v>61</v>
      </c>
      <c r="E34" s="39">
        <v>49</v>
      </c>
      <c r="F34" s="45">
        <f t="shared" si="2"/>
        <v>0.24489795918367346</v>
      </c>
      <c r="G34" s="41">
        <v>11</v>
      </c>
      <c r="H34" s="39">
        <v>1</v>
      </c>
      <c r="I34" s="39">
        <f>G34/H34</f>
        <v>11</v>
      </c>
      <c r="J34" s="39">
        <v>1</v>
      </c>
      <c r="K34" s="39">
        <v>12</v>
      </c>
      <c r="L34" s="41">
        <v>11480.86</v>
      </c>
      <c r="M34" s="41">
        <v>2420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200453.60000000003</v>
      </c>
      <c r="E35" s="34">
        <f t="shared" ref="E35:G35" si="4">SUM(E23:E34)</f>
        <v>132969.59000000003</v>
      </c>
      <c r="F35" s="65">
        <f t="shared" si="2"/>
        <v>0.50751461292766264</v>
      </c>
      <c r="G35" s="34">
        <f t="shared" si="4"/>
        <v>33193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sheetPr codeName="Sheet64"/>
  <dimension ref="A1:Z63"/>
  <sheetViews>
    <sheetView zoomScale="60" zoomScaleNormal="60" workbookViewId="0">
      <selection activeCell="A32" sqref="A32:XFD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4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1" style="1" customWidth="1"/>
    <col min="25" max="25" width="13.6640625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297</v>
      </c>
      <c r="E6" s="4" t="s">
        <v>302</v>
      </c>
      <c r="F6" s="156"/>
      <c r="G6" s="4" t="s">
        <v>297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3"/>
      <c r="X9" s="32"/>
      <c r="Y9" s="32"/>
      <c r="Z9" s="32"/>
    </row>
    <row r="10" spans="1:26">
      <c r="A10" s="159"/>
      <c r="B10" s="159"/>
      <c r="C10" s="156"/>
      <c r="D10" s="75" t="s">
        <v>298</v>
      </c>
      <c r="E10" s="75" t="s">
        <v>303</v>
      </c>
      <c r="F10" s="156"/>
      <c r="G10" s="75" t="s">
        <v>298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3"/>
      <c r="X10" s="32"/>
      <c r="Y10" s="32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28762.38</v>
      </c>
      <c r="E13" s="39">
        <v>60021.35</v>
      </c>
      <c r="F13" s="45">
        <f>(D13-E13)/E13</f>
        <v>-0.52079751621714598</v>
      </c>
      <c r="G13" s="41">
        <v>4019</v>
      </c>
      <c r="H13" s="39">
        <v>82</v>
      </c>
      <c r="I13" s="39">
        <f t="shared" ref="I13:I22" si="0">G13/H13</f>
        <v>49.012195121951223</v>
      </c>
      <c r="J13" s="39">
        <v>10</v>
      </c>
      <c r="K13" s="39">
        <v>3</v>
      </c>
      <c r="L13" s="41">
        <v>254356.43</v>
      </c>
      <c r="M13" s="41">
        <v>36147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35">
        <v>3</v>
      </c>
      <c r="C14" s="28" t="s">
        <v>212</v>
      </c>
      <c r="D14" s="41">
        <v>16981.77</v>
      </c>
      <c r="E14" s="39">
        <v>27934.639999999999</v>
      </c>
      <c r="F14" s="45">
        <f>(D14-E14)/E14</f>
        <v>-0.39208917673540805</v>
      </c>
      <c r="G14" s="41">
        <v>2525</v>
      </c>
      <c r="H14" s="39">
        <v>64</v>
      </c>
      <c r="I14" s="39">
        <f t="shared" si="0"/>
        <v>39.453125</v>
      </c>
      <c r="J14" s="39">
        <v>9</v>
      </c>
      <c r="K14" s="39">
        <v>5</v>
      </c>
      <c r="L14" s="41">
        <v>342299</v>
      </c>
      <c r="M14" s="41">
        <v>50417</v>
      </c>
      <c r="N14" s="37">
        <v>44470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35">
        <v>2</v>
      </c>
      <c r="C15" s="28" t="s">
        <v>256</v>
      </c>
      <c r="D15" s="41">
        <v>16667.939999999999</v>
      </c>
      <c r="E15" s="39">
        <v>32375.42</v>
      </c>
      <c r="F15" s="45">
        <f>(D15-E15)/E15</f>
        <v>-0.48516683335691091</v>
      </c>
      <c r="G15" s="41">
        <v>3141</v>
      </c>
      <c r="H15" s="39">
        <v>100</v>
      </c>
      <c r="I15" s="39">
        <f t="shared" si="0"/>
        <v>31.41</v>
      </c>
      <c r="J15" s="39">
        <v>15</v>
      </c>
      <c r="K15" s="39">
        <v>4</v>
      </c>
      <c r="L15" s="41">
        <v>176224</v>
      </c>
      <c r="M15" s="41">
        <v>35275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247</v>
      </c>
      <c r="D16" s="41">
        <v>15196.7</v>
      </c>
      <c r="E16" s="39" t="s">
        <v>36</v>
      </c>
      <c r="F16" s="39" t="s">
        <v>36</v>
      </c>
      <c r="G16" s="41">
        <v>3104</v>
      </c>
      <c r="H16" s="39">
        <v>141</v>
      </c>
      <c r="I16" s="39">
        <f t="shared" si="0"/>
        <v>22.01418439716312</v>
      </c>
      <c r="J16" s="39">
        <v>17</v>
      </c>
      <c r="K16" s="39">
        <v>1</v>
      </c>
      <c r="L16" s="41">
        <v>15712</v>
      </c>
      <c r="M16" s="41">
        <v>3217</v>
      </c>
      <c r="N16" s="37">
        <v>44498</v>
      </c>
      <c r="O16" s="36" t="s">
        <v>41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35" t="s">
        <v>34</v>
      </c>
      <c r="C17" s="28" t="s">
        <v>284</v>
      </c>
      <c r="D17" s="41">
        <v>14671.35</v>
      </c>
      <c r="E17" s="39" t="s">
        <v>36</v>
      </c>
      <c r="F17" s="39" t="s">
        <v>36</v>
      </c>
      <c r="G17" s="41">
        <v>2306</v>
      </c>
      <c r="H17" s="39">
        <v>94</v>
      </c>
      <c r="I17" s="39">
        <f t="shared" si="0"/>
        <v>24.531914893617021</v>
      </c>
      <c r="J17" s="39">
        <v>16</v>
      </c>
      <c r="K17" s="39">
        <v>1</v>
      </c>
      <c r="L17" s="41">
        <v>14671</v>
      </c>
      <c r="M17" s="41">
        <v>2306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35">
        <v>4</v>
      </c>
      <c r="C18" s="28" t="s">
        <v>290</v>
      </c>
      <c r="D18" s="41">
        <v>13595.43</v>
      </c>
      <c r="E18" s="39">
        <v>17721.650000000001</v>
      </c>
      <c r="F18" s="45">
        <f t="shared" ref="F18:F23" si="1">(D18-E18)/E18</f>
        <v>-0.23283497868426478</v>
      </c>
      <c r="G18" s="41">
        <v>2194</v>
      </c>
      <c r="H18" s="39">
        <v>60</v>
      </c>
      <c r="I18" s="39">
        <f t="shared" si="0"/>
        <v>36.56666666666667</v>
      </c>
      <c r="J18" s="39">
        <v>12</v>
      </c>
      <c r="K18" s="39">
        <v>2</v>
      </c>
      <c r="L18" s="41">
        <v>39259</v>
      </c>
      <c r="M18" s="41">
        <v>6246</v>
      </c>
      <c r="N18" s="37">
        <v>44491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5</v>
      </c>
      <c r="C19" s="28" t="s">
        <v>213</v>
      </c>
      <c r="D19" s="41">
        <v>11381.94</v>
      </c>
      <c r="E19" s="39">
        <v>16184.3</v>
      </c>
      <c r="F19" s="45">
        <f t="shared" si="1"/>
        <v>-0.29672954653584022</v>
      </c>
      <c r="G19" s="41">
        <v>1759</v>
      </c>
      <c r="H19" s="39">
        <v>49</v>
      </c>
      <c r="I19" s="39">
        <f t="shared" si="0"/>
        <v>35.897959183673471</v>
      </c>
      <c r="J19" s="39">
        <v>9</v>
      </c>
      <c r="K19" s="39">
        <v>7</v>
      </c>
      <c r="L19" s="41">
        <v>402879.14</v>
      </c>
      <c r="M19" s="41">
        <v>60038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35">
        <v>7</v>
      </c>
      <c r="C20" s="28" t="s">
        <v>281</v>
      </c>
      <c r="D20" s="41">
        <v>6152.46</v>
      </c>
      <c r="E20" s="39">
        <v>12534.99</v>
      </c>
      <c r="F20" s="45">
        <f t="shared" si="1"/>
        <v>-0.50917711142968602</v>
      </c>
      <c r="G20" s="41">
        <v>954</v>
      </c>
      <c r="H20" s="39">
        <v>52</v>
      </c>
      <c r="I20" s="39">
        <f t="shared" si="0"/>
        <v>18.346153846153847</v>
      </c>
      <c r="J20" s="39">
        <v>14</v>
      </c>
      <c r="K20" s="39">
        <v>2</v>
      </c>
      <c r="L20" s="41">
        <v>24128</v>
      </c>
      <c r="M20" s="41">
        <v>3889</v>
      </c>
      <c r="N20" s="37">
        <v>44491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35">
        <v>6</v>
      </c>
      <c r="C21" s="28" t="s">
        <v>265</v>
      </c>
      <c r="D21" s="41">
        <v>5587.55</v>
      </c>
      <c r="E21" s="39">
        <v>13280.54</v>
      </c>
      <c r="F21" s="45">
        <f t="shared" si="1"/>
        <v>-0.5792678610960097</v>
      </c>
      <c r="G21" s="41">
        <v>1118</v>
      </c>
      <c r="H21" s="39">
        <v>51</v>
      </c>
      <c r="I21" s="39">
        <f t="shared" si="0"/>
        <v>21.921568627450981</v>
      </c>
      <c r="J21" s="39">
        <v>10</v>
      </c>
      <c r="K21" s="39">
        <v>7</v>
      </c>
      <c r="L21" s="41">
        <v>203475</v>
      </c>
      <c r="M21" s="41">
        <v>41445</v>
      </c>
      <c r="N21" s="37">
        <v>44456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35">
        <v>11</v>
      </c>
      <c r="C22" s="28" t="s">
        <v>291</v>
      </c>
      <c r="D22" s="41">
        <v>1694.07</v>
      </c>
      <c r="E22" s="39">
        <v>5264.12</v>
      </c>
      <c r="F22" s="45">
        <f t="shared" si="1"/>
        <v>-0.67818552768553908</v>
      </c>
      <c r="G22" s="41">
        <v>262</v>
      </c>
      <c r="H22" s="39">
        <v>11</v>
      </c>
      <c r="I22" s="39">
        <f t="shared" si="0"/>
        <v>23.818181818181817</v>
      </c>
      <c r="J22" s="39">
        <v>5</v>
      </c>
      <c r="K22" s="39">
        <v>3</v>
      </c>
      <c r="L22" s="41">
        <v>26288</v>
      </c>
      <c r="M22" s="41">
        <v>4223</v>
      </c>
      <c r="N22" s="37">
        <v>44484</v>
      </c>
      <c r="O22" s="36" t="s">
        <v>41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130691.59000000003</v>
      </c>
      <c r="E23" s="34">
        <f t="shared" ref="E23:G23" si="2">SUM(E13:E22)</f>
        <v>185317.00999999998</v>
      </c>
      <c r="F23" s="53">
        <f t="shared" si="1"/>
        <v>-0.29476743662117127</v>
      </c>
      <c r="G23" s="34">
        <f t="shared" si="2"/>
        <v>21382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9" t="s">
        <v>36</v>
      </c>
      <c r="C25" s="28" t="s">
        <v>304</v>
      </c>
      <c r="D25" s="41">
        <v>1367.96</v>
      </c>
      <c r="E25" s="39" t="s">
        <v>36</v>
      </c>
      <c r="F25" s="39" t="s">
        <v>36</v>
      </c>
      <c r="G25" s="41">
        <v>292</v>
      </c>
      <c r="H25" s="39">
        <v>6</v>
      </c>
      <c r="I25" s="39">
        <f t="shared" ref="I25:I34" si="3">G25/H25</f>
        <v>48.666666666666664</v>
      </c>
      <c r="J25" s="39">
        <v>6</v>
      </c>
      <c r="K25" s="39" t="s">
        <v>36</v>
      </c>
      <c r="L25" s="41">
        <v>107970</v>
      </c>
      <c r="M25" s="41">
        <v>17269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59">
        <v>10</v>
      </c>
      <c r="C26" s="28" t="s">
        <v>292</v>
      </c>
      <c r="D26" s="41">
        <v>1352.3</v>
      </c>
      <c r="E26" s="39">
        <v>5676.69</v>
      </c>
      <c r="F26" s="45">
        <f>(D26-E26)/E26</f>
        <v>-0.76178019233038963</v>
      </c>
      <c r="G26" s="41">
        <v>263</v>
      </c>
      <c r="H26" s="39">
        <v>18</v>
      </c>
      <c r="I26" s="39">
        <f t="shared" si="3"/>
        <v>14.611111111111111</v>
      </c>
      <c r="J26" s="39">
        <v>5</v>
      </c>
      <c r="K26" s="39">
        <v>5</v>
      </c>
      <c r="L26" s="41">
        <v>42939.05</v>
      </c>
      <c r="M26" s="41">
        <v>9031</v>
      </c>
      <c r="N26" s="37">
        <v>44470</v>
      </c>
      <c r="O26" s="46" t="s">
        <v>48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42" t="s">
        <v>36</v>
      </c>
      <c r="C27" s="28" t="s">
        <v>305</v>
      </c>
      <c r="D27" s="41">
        <v>1349.11</v>
      </c>
      <c r="E27" s="39" t="s">
        <v>36</v>
      </c>
      <c r="F27" s="39" t="s">
        <v>36</v>
      </c>
      <c r="G27" s="41">
        <v>287</v>
      </c>
      <c r="H27" s="39">
        <v>6</v>
      </c>
      <c r="I27" s="39">
        <f t="shared" si="3"/>
        <v>47.833333333333336</v>
      </c>
      <c r="J27" s="39">
        <v>6</v>
      </c>
      <c r="K27" s="39" t="s">
        <v>36</v>
      </c>
      <c r="L27" s="41">
        <v>17601</v>
      </c>
      <c r="M27" s="41">
        <v>3129</v>
      </c>
      <c r="N27" s="37">
        <v>44435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6" ht="25.35" customHeight="1">
      <c r="A28" s="35">
        <v>14</v>
      </c>
      <c r="B28" s="35">
        <v>9</v>
      </c>
      <c r="C28" s="28" t="s">
        <v>273</v>
      </c>
      <c r="D28" s="41">
        <v>896.5</v>
      </c>
      <c r="E28" s="39">
        <v>5984.12</v>
      </c>
      <c r="F28" s="45">
        <f>(D28-E28)/E28</f>
        <v>-0.85018682780425525</v>
      </c>
      <c r="G28" s="41">
        <v>165</v>
      </c>
      <c r="H28" s="39">
        <v>12</v>
      </c>
      <c r="I28" s="39">
        <f t="shared" si="3"/>
        <v>13.75</v>
      </c>
      <c r="J28" s="39">
        <v>6</v>
      </c>
      <c r="K28" s="39">
        <v>2</v>
      </c>
      <c r="L28" s="41">
        <v>9268.0400000000009</v>
      </c>
      <c r="M28" s="41">
        <v>1447</v>
      </c>
      <c r="N28" s="37">
        <v>44491</v>
      </c>
      <c r="O28" s="36" t="s">
        <v>68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6" ht="25.35" customHeight="1">
      <c r="A29" s="35">
        <v>15</v>
      </c>
      <c r="B29" s="35" t="s">
        <v>34</v>
      </c>
      <c r="C29" s="28" t="s">
        <v>201</v>
      </c>
      <c r="D29" s="41">
        <v>739</v>
      </c>
      <c r="E29" s="39" t="s">
        <v>36</v>
      </c>
      <c r="F29" s="39" t="s">
        <v>36</v>
      </c>
      <c r="G29" s="41">
        <v>132</v>
      </c>
      <c r="H29" s="39">
        <v>17</v>
      </c>
      <c r="I29" s="39">
        <f>G29/H29</f>
        <v>7.7647058823529411</v>
      </c>
      <c r="J29" s="39">
        <v>7</v>
      </c>
      <c r="K29" s="39">
        <v>1</v>
      </c>
      <c r="L29" s="41">
        <v>739</v>
      </c>
      <c r="M29" s="41">
        <v>132</v>
      </c>
      <c r="N29" s="37">
        <v>44498</v>
      </c>
      <c r="O29" s="36" t="s">
        <v>91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35">
        <v>12</v>
      </c>
      <c r="C30" s="28" t="s">
        <v>306</v>
      </c>
      <c r="D30" s="41">
        <v>667.37</v>
      </c>
      <c r="E30" s="39">
        <v>2658.47</v>
      </c>
      <c r="F30" s="45">
        <f>(D30-E30)/E30</f>
        <v>-0.74896463003155955</v>
      </c>
      <c r="G30" s="41">
        <v>140</v>
      </c>
      <c r="H30" s="39">
        <v>9</v>
      </c>
      <c r="I30" s="39">
        <f t="shared" si="3"/>
        <v>15.555555555555555</v>
      </c>
      <c r="J30" s="39">
        <v>3</v>
      </c>
      <c r="K30" s="39">
        <v>11</v>
      </c>
      <c r="L30" s="41">
        <v>171830</v>
      </c>
      <c r="M30" s="41">
        <v>37017</v>
      </c>
      <c r="N30" s="37">
        <v>44428</v>
      </c>
      <c r="O30" s="36" t="s">
        <v>37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35" t="s">
        <v>149</v>
      </c>
      <c r="C31" s="28" t="s">
        <v>272</v>
      </c>
      <c r="D31" s="41">
        <v>549.04999999999995</v>
      </c>
      <c r="E31" s="39" t="s">
        <v>36</v>
      </c>
      <c r="F31" s="39" t="s">
        <v>36</v>
      </c>
      <c r="G31" s="41">
        <v>94</v>
      </c>
      <c r="H31" s="39">
        <v>4</v>
      </c>
      <c r="I31" s="39">
        <f t="shared" si="3"/>
        <v>23.5</v>
      </c>
      <c r="J31" s="39">
        <v>2</v>
      </c>
      <c r="K31" s="39">
        <v>0</v>
      </c>
      <c r="L31" s="41">
        <v>549.04999999999995</v>
      </c>
      <c r="M31" s="41">
        <v>94</v>
      </c>
      <c r="N31" s="37" t="s">
        <v>150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6" ht="25.35" customHeight="1">
      <c r="A32" s="35">
        <v>18</v>
      </c>
      <c r="B32" s="35">
        <v>14</v>
      </c>
      <c r="C32" s="28" t="s">
        <v>307</v>
      </c>
      <c r="D32" s="41">
        <v>289.23</v>
      </c>
      <c r="E32" s="39">
        <v>376.63</v>
      </c>
      <c r="F32" s="45">
        <f>(D32-E32)/E32</f>
        <v>-0.23205798794572918</v>
      </c>
      <c r="G32" s="41">
        <v>56</v>
      </c>
      <c r="H32" s="39">
        <v>6</v>
      </c>
      <c r="I32" s="39">
        <f t="shared" si="3"/>
        <v>9.3333333333333339</v>
      </c>
      <c r="J32" s="39">
        <v>2</v>
      </c>
      <c r="K32" s="39">
        <v>15</v>
      </c>
      <c r="L32" s="41">
        <v>228706</v>
      </c>
      <c r="M32" s="41">
        <v>49301</v>
      </c>
      <c r="N32" s="37">
        <v>44400</v>
      </c>
      <c r="O32" s="4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35">
        <v>13</v>
      </c>
      <c r="C33" s="28" t="s">
        <v>299</v>
      </c>
      <c r="D33" s="41">
        <v>195.5</v>
      </c>
      <c r="E33" s="39">
        <v>1850.49</v>
      </c>
      <c r="F33" s="45">
        <f>(D33-E33)/E33</f>
        <v>-0.89435230668633714</v>
      </c>
      <c r="G33" s="41">
        <v>40</v>
      </c>
      <c r="H33" s="39">
        <v>7</v>
      </c>
      <c r="I33" s="39">
        <f t="shared" si="3"/>
        <v>5.7142857142857144</v>
      </c>
      <c r="J33" s="39">
        <v>5</v>
      </c>
      <c r="K33" s="39">
        <v>2</v>
      </c>
      <c r="L33" s="41">
        <v>2776</v>
      </c>
      <c r="M33" s="41">
        <v>482</v>
      </c>
      <c r="N33" s="37">
        <v>44491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35">
        <v>15</v>
      </c>
      <c r="C34" s="28" t="s">
        <v>228</v>
      </c>
      <c r="D34" s="41">
        <v>168</v>
      </c>
      <c r="E34" s="39">
        <v>236.1</v>
      </c>
      <c r="F34" s="45">
        <f>(D34-E34)/E34</f>
        <v>-0.28843710292249047</v>
      </c>
      <c r="G34" s="41">
        <v>36</v>
      </c>
      <c r="H34" s="39">
        <v>3</v>
      </c>
      <c r="I34" s="39">
        <f t="shared" si="3"/>
        <v>12</v>
      </c>
      <c r="J34" s="39">
        <v>2</v>
      </c>
      <c r="K34" s="39">
        <v>3</v>
      </c>
      <c r="L34" s="41">
        <v>12346.28</v>
      </c>
      <c r="M34" s="41">
        <v>2214</v>
      </c>
      <c r="N34" s="37">
        <v>44477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138265.60999999999</v>
      </c>
      <c r="E35" s="34">
        <f t="shared" ref="E35:G35" si="4">SUM(E23:E34)</f>
        <v>202099.50999999998</v>
      </c>
      <c r="F35" s="65">
        <f>(D35-E35)/E35</f>
        <v>-0.31585380884891806</v>
      </c>
      <c r="G35" s="34">
        <f t="shared" si="4"/>
        <v>22887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40" t="s">
        <v>216</v>
      </c>
      <c r="D37" s="41">
        <v>131</v>
      </c>
      <c r="E37" s="41">
        <v>218</v>
      </c>
      <c r="F37" s="45">
        <f>(D37-E37)/E37</f>
        <v>-0.39908256880733944</v>
      </c>
      <c r="G37" s="41">
        <v>26</v>
      </c>
      <c r="H37" s="39" t="s">
        <v>36</v>
      </c>
      <c r="I37" s="39" t="s">
        <v>36</v>
      </c>
      <c r="J37" s="39">
        <v>1</v>
      </c>
      <c r="K37" s="39">
        <v>22</v>
      </c>
      <c r="L37" s="41">
        <v>14644.59</v>
      </c>
      <c r="M37" s="41">
        <v>2629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6" ht="25.35" customHeight="1">
      <c r="A38" s="35">
        <v>22</v>
      </c>
      <c r="B38" s="59">
        <v>17</v>
      </c>
      <c r="C38" s="28" t="s">
        <v>293</v>
      </c>
      <c r="D38" s="41">
        <v>99</v>
      </c>
      <c r="E38" s="39">
        <v>187</v>
      </c>
      <c r="F38" s="45">
        <f>(D38-E38)/E38</f>
        <v>-0.47058823529411764</v>
      </c>
      <c r="G38" s="41">
        <v>21</v>
      </c>
      <c r="H38" s="39" t="s">
        <v>36</v>
      </c>
      <c r="I38" s="39" t="s">
        <v>36</v>
      </c>
      <c r="J38" s="39">
        <v>1</v>
      </c>
      <c r="K38" s="39">
        <v>2</v>
      </c>
      <c r="L38" s="41">
        <v>923.07</v>
      </c>
      <c r="M38" s="41">
        <v>180</v>
      </c>
      <c r="N38" s="37">
        <v>44484</v>
      </c>
      <c r="O38" s="36" t="s">
        <v>81</v>
      </c>
      <c r="P38" s="33"/>
      <c r="Q38" s="54"/>
      <c r="R38" s="54"/>
      <c r="S38" s="54"/>
      <c r="T38" s="54"/>
      <c r="U38" s="55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20</v>
      </c>
      <c r="C39" s="28" t="s">
        <v>141</v>
      </c>
      <c r="D39" s="41">
        <v>49</v>
      </c>
      <c r="E39" s="39">
        <v>56</v>
      </c>
      <c r="F39" s="45">
        <f>(D39-E39)/E39</f>
        <v>-0.125</v>
      </c>
      <c r="G39" s="41">
        <v>7</v>
      </c>
      <c r="H39" s="39">
        <v>1</v>
      </c>
      <c r="I39" s="39">
        <f>G39/H39</f>
        <v>7</v>
      </c>
      <c r="J39" s="39">
        <v>1</v>
      </c>
      <c r="K39" s="39">
        <v>11</v>
      </c>
      <c r="L39" s="41">
        <v>11419.86</v>
      </c>
      <c r="M39" s="41">
        <v>2409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14"/>
      <c r="B40" s="14"/>
      <c r="C40" s="27" t="s">
        <v>195</v>
      </c>
      <c r="D40" s="34">
        <f>SUM(D35:D39)</f>
        <v>138544.60999999999</v>
      </c>
      <c r="E40" s="34">
        <f>SUM(E35:E39)</f>
        <v>202560.50999999998</v>
      </c>
      <c r="F40" s="53">
        <f t="shared" ref="F40" si="5">(D40-E40)/E40</f>
        <v>-0.31603346575302366</v>
      </c>
      <c r="G40" s="34">
        <f>SUM(G35:G39)</f>
        <v>22941</v>
      </c>
      <c r="H40" s="34"/>
      <c r="I40" s="16"/>
      <c r="J40" s="15"/>
      <c r="K40" s="17"/>
      <c r="L40" s="18"/>
      <c r="M40" s="22"/>
      <c r="N40" s="19"/>
      <c r="O40" s="46"/>
    </row>
    <row r="41" spans="1:26" ht="23.1" customHeight="1"/>
    <row r="42" spans="1:26" ht="17.25" customHeight="1"/>
    <row r="43" spans="1:26" ht="16.5" customHeight="1"/>
    <row r="56" spans="16:18">
      <c r="R56" s="33"/>
    </row>
    <row r="59" spans="16:18">
      <c r="P59" s="33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sheetPr codeName="Sheet65"/>
  <dimension ref="A1:Z58"/>
  <sheetViews>
    <sheetView zoomScale="60" zoomScaleNormal="60" workbookViewId="0">
      <selection activeCell="A20" sqref="A20:XFD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4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1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302</v>
      </c>
      <c r="E6" s="4" t="s">
        <v>310</v>
      </c>
      <c r="F6" s="156"/>
      <c r="G6" s="4" t="s">
        <v>302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Y9" s="32"/>
      <c r="Z9" s="32"/>
    </row>
    <row r="10" spans="1:26">
      <c r="A10" s="159"/>
      <c r="B10" s="159"/>
      <c r="C10" s="156"/>
      <c r="D10" s="75" t="s">
        <v>303</v>
      </c>
      <c r="E10" s="75" t="s">
        <v>311</v>
      </c>
      <c r="F10" s="156"/>
      <c r="G10" s="75" t="s">
        <v>303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6"/>
      <c r="V12" s="55"/>
      <c r="W12" s="56"/>
      <c r="X12" s="56"/>
      <c r="Y12" s="32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60021.35</v>
      </c>
      <c r="E13" s="39">
        <v>102990.06</v>
      </c>
      <c r="F13" s="45">
        <f>(D13-E13)/E13</f>
        <v>-0.4172122047506332</v>
      </c>
      <c r="G13" s="41">
        <v>8033</v>
      </c>
      <c r="H13" s="39">
        <v>123</v>
      </c>
      <c r="I13" s="39">
        <f t="shared" ref="I13:I22" si="0">G13/H13</f>
        <v>65.308943089430898</v>
      </c>
      <c r="J13" s="39">
        <v>13</v>
      </c>
      <c r="K13" s="39">
        <v>2</v>
      </c>
      <c r="L13" s="41">
        <v>207113.72</v>
      </c>
      <c r="M13" s="41">
        <v>29373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35">
        <v>2</v>
      </c>
      <c r="C14" s="28" t="s">
        <v>256</v>
      </c>
      <c r="D14" s="41">
        <v>32375.42</v>
      </c>
      <c r="E14" s="39">
        <v>49704.79</v>
      </c>
      <c r="F14" s="45">
        <f>(D14-E14)/E14</f>
        <v>-0.34864587497502758</v>
      </c>
      <c r="G14" s="41">
        <v>6346</v>
      </c>
      <c r="H14" s="39">
        <v>139</v>
      </c>
      <c r="I14" s="39">
        <f t="shared" si="0"/>
        <v>45.654676258992808</v>
      </c>
      <c r="J14" s="39">
        <v>18</v>
      </c>
      <c r="K14" s="39">
        <v>3</v>
      </c>
      <c r="L14" s="41">
        <v>153005</v>
      </c>
      <c r="M14" s="41">
        <v>30654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35">
        <v>3</v>
      </c>
      <c r="C15" s="28" t="s">
        <v>212</v>
      </c>
      <c r="D15" s="41">
        <v>27934.639999999999</v>
      </c>
      <c r="E15" s="39">
        <v>39737.08</v>
      </c>
      <c r="F15" s="45">
        <f>(D15-E15)/E15</f>
        <v>-0.29701326821195723</v>
      </c>
      <c r="G15" s="41">
        <v>4215</v>
      </c>
      <c r="H15" s="39">
        <v>66</v>
      </c>
      <c r="I15" s="39">
        <f t="shared" si="0"/>
        <v>63.863636363636367</v>
      </c>
      <c r="J15" s="39">
        <v>9</v>
      </c>
      <c r="K15" s="39">
        <v>4</v>
      </c>
      <c r="L15" s="41">
        <v>312575</v>
      </c>
      <c r="M15" s="41">
        <v>45637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35" t="s">
        <v>34</v>
      </c>
      <c r="C16" s="28" t="s">
        <v>290</v>
      </c>
      <c r="D16" s="41">
        <v>17721.650000000001</v>
      </c>
      <c r="E16" s="39" t="s">
        <v>36</v>
      </c>
      <c r="F16" s="39" t="s">
        <v>36</v>
      </c>
      <c r="G16" s="41">
        <v>2751</v>
      </c>
      <c r="H16" s="39">
        <v>75</v>
      </c>
      <c r="I16" s="39">
        <f t="shared" si="0"/>
        <v>36.68</v>
      </c>
      <c r="J16" s="39">
        <v>15</v>
      </c>
      <c r="K16" s="39">
        <v>1</v>
      </c>
      <c r="L16" s="41">
        <v>17722</v>
      </c>
      <c r="M16" s="41">
        <v>2751</v>
      </c>
      <c r="N16" s="37">
        <v>44491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35">
        <v>4</v>
      </c>
      <c r="C17" s="28" t="s">
        <v>213</v>
      </c>
      <c r="D17" s="41">
        <v>16184.3</v>
      </c>
      <c r="E17" s="39">
        <v>20010.349999999999</v>
      </c>
      <c r="F17" s="45">
        <f>(D17-E17)/E17</f>
        <v>-0.19120355216175627</v>
      </c>
      <c r="G17" s="41">
        <v>2463</v>
      </c>
      <c r="H17" s="39">
        <v>48</v>
      </c>
      <c r="I17" s="39">
        <f t="shared" si="0"/>
        <v>51.3125</v>
      </c>
      <c r="J17" s="39">
        <v>8</v>
      </c>
      <c r="K17" s="39">
        <v>6</v>
      </c>
      <c r="L17" s="41">
        <v>384058.08</v>
      </c>
      <c r="M17" s="41">
        <v>57000</v>
      </c>
      <c r="N17" s="37">
        <v>44456</v>
      </c>
      <c r="O17" s="36" t="s">
        <v>45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35">
        <v>5</v>
      </c>
      <c r="C18" s="28" t="s">
        <v>265</v>
      </c>
      <c r="D18" s="41">
        <v>13280.54</v>
      </c>
      <c r="E18" s="39">
        <v>17049.349999999999</v>
      </c>
      <c r="F18" s="45">
        <f>(D18-E18)/E18</f>
        <v>-0.22105300202060477</v>
      </c>
      <c r="G18" s="41">
        <v>2640</v>
      </c>
      <c r="H18" s="39">
        <v>62</v>
      </c>
      <c r="I18" s="39">
        <f t="shared" si="0"/>
        <v>42.58064516129032</v>
      </c>
      <c r="J18" s="39">
        <v>10</v>
      </c>
      <c r="K18" s="39">
        <v>6</v>
      </c>
      <c r="L18" s="41">
        <v>195928</v>
      </c>
      <c r="M18" s="41">
        <v>39873</v>
      </c>
      <c r="N18" s="37">
        <v>44456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35" t="s">
        <v>34</v>
      </c>
      <c r="C19" s="28" t="s">
        <v>281</v>
      </c>
      <c r="D19" s="41">
        <v>12534.99</v>
      </c>
      <c r="E19" s="39" t="s">
        <v>36</v>
      </c>
      <c r="F19" s="39" t="s">
        <v>36</v>
      </c>
      <c r="G19" s="41">
        <v>1994</v>
      </c>
      <c r="H19" s="39">
        <v>87</v>
      </c>
      <c r="I19" s="39">
        <f t="shared" si="0"/>
        <v>22.919540229885058</v>
      </c>
      <c r="J19" s="39">
        <v>19</v>
      </c>
      <c r="K19" s="39">
        <v>1</v>
      </c>
      <c r="L19" s="41">
        <v>12828</v>
      </c>
      <c r="M19" s="41">
        <v>2048</v>
      </c>
      <c r="N19" s="37">
        <v>44491</v>
      </c>
      <c r="O19" s="36" t="s">
        <v>50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35">
        <v>8</v>
      </c>
      <c r="C20" s="28" t="s">
        <v>173</v>
      </c>
      <c r="D20" s="41">
        <v>6638.33</v>
      </c>
      <c r="E20" s="39">
        <v>4237.42</v>
      </c>
      <c r="F20" s="45">
        <f>(D20-E20)/E20</f>
        <v>0.56659712749739222</v>
      </c>
      <c r="G20" s="41">
        <v>1134</v>
      </c>
      <c r="H20" s="39">
        <v>18</v>
      </c>
      <c r="I20" s="39">
        <f t="shared" si="0"/>
        <v>63</v>
      </c>
      <c r="J20" s="39">
        <v>6</v>
      </c>
      <c r="K20" s="39">
        <v>6</v>
      </c>
      <c r="L20" s="41">
        <v>79479</v>
      </c>
      <c r="M20" s="41">
        <v>13780</v>
      </c>
      <c r="N20" s="37">
        <v>44456</v>
      </c>
      <c r="O20" s="36" t="s">
        <v>57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35" t="s">
        <v>34</v>
      </c>
      <c r="C21" s="28" t="s">
        <v>273</v>
      </c>
      <c r="D21" s="41">
        <v>5984.12</v>
      </c>
      <c r="E21" s="39" t="s">
        <v>36</v>
      </c>
      <c r="F21" s="39" t="s">
        <v>36</v>
      </c>
      <c r="G21" s="41">
        <v>857</v>
      </c>
      <c r="H21" s="39">
        <v>42</v>
      </c>
      <c r="I21" s="39">
        <f t="shared" si="0"/>
        <v>20.404761904761905</v>
      </c>
      <c r="J21" s="39">
        <v>12</v>
      </c>
      <c r="K21" s="39">
        <v>1</v>
      </c>
      <c r="L21" s="41">
        <v>5984.12</v>
      </c>
      <c r="M21" s="41">
        <v>857</v>
      </c>
      <c r="N21" s="37">
        <v>44491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56"/>
      <c r="Y21" s="32"/>
      <c r="Z21" s="55"/>
    </row>
    <row r="22" spans="1:26" ht="25.35" customHeight="1">
      <c r="A22" s="35">
        <v>10</v>
      </c>
      <c r="B22" s="35">
        <v>7</v>
      </c>
      <c r="C22" s="28" t="s">
        <v>292</v>
      </c>
      <c r="D22" s="41">
        <v>5676.69</v>
      </c>
      <c r="E22" s="39">
        <v>7446.98</v>
      </c>
      <c r="F22" s="45">
        <f>(D22-E22)/E22</f>
        <v>-0.23771918280967588</v>
      </c>
      <c r="G22" s="41">
        <v>1164</v>
      </c>
      <c r="H22" s="39">
        <v>42</v>
      </c>
      <c r="I22" s="39">
        <f t="shared" si="0"/>
        <v>27.714285714285715</v>
      </c>
      <c r="J22" s="39">
        <v>12</v>
      </c>
      <c r="K22" s="39">
        <v>4</v>
      </c>
      <c r="L22" s="41">
        <v>40919.21</v>
      </c>
      <c r="M22" s="41">
        <v>8599</v>
      </c>
      <c r="N22" s="37">
        <v>44470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198352.02999999997</v>
      </c>
      <c r="E23" s="34">
        <f t="shared" ref="E23:G23" si="1">SUM(E13:E22)</f>
        <v>241176.03000000003</v>
      </c>
      <c r="F23" s="65">
        <f>(D23-E23)/E23</f>
        <v>-0.1775632512070128</v>
      </c>
      <c r="G23" s="34">
        <f t="shared" si="1"/>
        <v>31597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291</v>
      </c>
      <c r="D25" s="41">
        <v>5264.12</v>
      </c>
      <c r="E25" s="39">
        <v>12835.76</v>
      </c>
      <c r="F25" s="45">
        <f>(D25-E25)/E25</f>
        <v>-0.58988637992608151</v>
      </c>
      <c r="G25" s="41">
        <v>804</v>
      </c>
      <c r="H25" s="39">
        <v>39</v>
      </c>
      <c r="I25" s="39">
        <f>G25/H25</f>
        <v>20.615384615384617</v>
      </c>
      <c r="J25" s="39">
        <v>12</v>
      </c>
      <c r="K25" s="39">
        <v>2</v>
      </c>
      <c r="L25" s="41">
        <v>22656</v>
      </c>
      <c r="M25" s="41">
        <v>3616</v>
      </c>
      <c r="N25" s="37">
        <v>44484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35">
        <v>9</v>
      </c>
      <c r="C26" s="28" t="s">
        <v>306</v>
      </c>
      <c r="D26" s="41">
        <v>2658.47</v>
      </c>
      <c r="E26" s="39">
        <v>3694.2</v>
      </c>
      <c r="F26" s="45">
        <f>(D26-E26)/E26</f>
        <v>-0.28036652049158139</v>
      </c>
      <c r="G26" s="41">
        <v>523</v>
      </c>
      <c r="H26" s="39">
        <v>17</v>
      </c>
      <c r="I26" s="39">
        <f>G26/H26</f>
        <v>30.764705882352942</v>
      </c>
      <c r="J26" s="39">
        <v>6</v>
      </c>
      <c r="K26" s="39">
        <v>10</v>
      </c>
      <c r="L26" s="41">
        <v>170828</v>
      </c>
      <c r="M26" s="41">
        <v>36796</v>
      </c>
      <c r="N26" s="37">
        <v>44428</v>
      </c>
      <c r="O26" s="46" t="s">
        <v>37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35" t="s">
        <v>34</v>
      </c>
      <c r="C27" s="28" t="s">
        <v>299</v>
      </c>
      <c r="D27" s="41">
        <v>1850.49</v>
      </c>
      <c r="E27" s="39" t="s">
        <v>36</v>
      </c>
      <c r="F27" s="39" t="s">
        <v>36</v>
      </c>
      <c r="G27" s="41">
        <v>311</v>
      </c>
      <c r="H27" s="39">
        <v>31</v>
      </c>
      <c r="I27" s="39">
        <f>G27/H27</f>
        <v>10.03225806451613</v>
      </c>
      <c r="J27" s="39">
        <v>13</v>
      </c>
      <c r="K27" s="39">
        <v>1</v>
      </c>
      <c r="L27" s="41">
        <v>1850</v>
      </c>
      <c r="M27" s="41">
        <v>311</v>
      </c>
      <c r="N27" s="37">
        <v>44491</v>
      </c>
      <c r="O27" s="36" t="s">
        <v>50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35">
        <v>11</v>
      </c>
      <c r="C28" s="28" t="s">
        <v>307</v>
      </c>
      <c r="D28" s="41">
        <v>376.63</v>
      </c>
      <c r="E28" s="39">
        <v>1009.6</v>
      </c>
      <c r="F28" s="45">
        <f t="shared" ref="F28:F35" si="2">(D28-E28)/E28</f>
        <v>-0.62695126782884314</v>
      </c>
      <c r="G28" s="41">
        <v>79</v>
      </c>
      <c r="H28" s="39">
        <v>1</v>
      </c>
      <c r="I28" s="39">
        <f>G28/H28</f>
        <v>79</v>
      </c>
      <c r="J28" s="39">
        <v>1</v>
      </c>
      <c r="K28" s="39">
        <v>14</v>
      </c>
      <c r="L28" s="41">
        <v>228416</v>
      </c>
      <c r="M28" s="41">
        <v>49245</v>
      </c>
      <c r="N28" s="37">
        <v>44400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35">
        <v>10</v>
      </c>
      <c r="C29" s="28" t="s">
        <v>228</v>
      </c>
      <c r="D29" s="41">
        <v>236.1</v>
      </c>
      <c r="E29" s="39">
        <v>2115.25</v>
      </c>
      <c r="F29" s="45">
        <f t="shared" si="2"/>
        <v>-0.88838198794468748</v>
      </c>
      <c r="G29" s="41">
        <v>47</v>
      </c>
      <c r="H29" s="39">
        <v>2</v>
      </c>
      <c r="I29" s="39">
        <f>G29/H29</f>
        <v>23.5</v>
      </c>
      <c r="J29" s="39">
        <v>2</v>
      </c>
      <c r="K29" s="39">
        <v>3</v>
      </c>
      <c r="L29" s="41">
        <v>11539.63</v>
      </c>
      <c r="M29" s="41">
        <v>2061</v>
      </c>
      <c r="N29" s="37">
        <v>44477</v>
      </c>
      <c r="O29" s="36" t="s">
        <v>68</v>
      </c>
      <c r="P29" s="33"/>
      <c r="Q29" s="54"/>
      <c r="R29" s="54"/>
      <c r="S29" s="54"/>
      <c r="T29" s="54"/>
      <c r="U29" s="55"/>
      <c r="V29" s="55"/>
      <c r="W29" s="56"/>
      <c r="X29" s="56"/>
      <c r="Y29" s="32"/>
      <c r="Z29" s="55"/>
    </row>
    <row r="30" spans="1:26" ht="25.35" customHeight="1">
      <c r="A30" s="35">
        <v>16</v>
      </c>
      <c r="B30" s="59">
        <v>20</v>
      </c>
      <c r="C30" s="40" t="s">
        <v>216</v>
      </c>
      <c r="D30" s="41">
        <v>218</v>
      </c>
      <c r="E30" s="41">
        <v>188</v>
      </c>
      <c r="F30" s="45">
        <f t="shared" si="2"/>
        <v>0.15957446808510639</v>
      </c>
      <c r="G30" s="41">
        <v>35</v>
      </c>
      <c r="H30" s="39" t="s">
        <v>36</v>
      </c>
      <c r="I30" s="39" t="s">
        <v>36</v>
      </c>
      <c r="J30" s="39">
        <v>1</v>
      </c>
      <c r="K30" s="39">
        <v>22</v>
      </c>
      <c r="L30" s="41">
        <v>14435</v>
      </c>
      <c r="M30" s="41">
        <v>2587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17</v>
      </c>
      <c r="C31" s="28" t="s">
        <v>293</v>
      </c>
      <c r="D31" s="41">
        <v>187</v>
      </c>
      <c r="E31" s="39">
        <v>359.08</v>
      </c>
      <c r="F31" s="45">
        <f t="shared" si="2"/>
        <v>-0.47922468530689538</v>
      </c>
      <c r="G31" s="41">
        <v>34</v>
      </c>
      <c r="H31" s="39" t="s">
        <v>36</v>
      </c>
      <c r="I31" s="39" t="s">
        <v>36</v>
      </c>
      <c r="J31" s="39">
        <v>2</v>
      </c>
      <c r="K31" s="39">
        <v>2</v>
      </c>
      <c r="L31" s="41">
        <v>751</v>
      </c>
      <c r="M31" s="41">
        <v>147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6">
        <v>15</v>
      </c>
      <c r="C32" s="28" t="s">
        <v>312</v>
      </c>
      <c r="D32" s="41">
        <v>108</v>
      </c>
      <c r="E32" s="39">
        <v>374.99</v>
      </c>
      <c r="F32" s="45">
        <f t="shared" si="2"/>
        <v>-0.71199231979519451</v>
      </c>
      <c r="G32" s="41">
        <v>27</v>
      </c>
      <c r="H32" s="39">
        <v>1</v>
      </c>
      <c r="I32" s="39">
        <f>G32/H32</f>
        <v>27</v>
      </c>
      <c r="J32" s="39">
        <v>1</v>
      </c>
      <c r="K32" s="39">
        <v>11</v>
      </c>
      <c r="L32" s="41">
        <v>158218</v>
      </c>
      <c r="M32" s="41">
        <v>25656</v>
      </c>
      <c r="N32" s="37">
        <v>44421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4.75" customHeight="1">
      <c r="A33" s="35">
        <v>19</v>
      </c>
      <c r="B33" s="35">
        <v>13</v>
      </c>
      <c r="C33" s="28" t="s">
        <v>313</v>
      </c>
      <c r="D33" s="41">
        <v>78.25</v>
      </c>
      <c r="E33" s="39">
        <v>742</v>
      </c>
      <c r="F33" s="45">
        <f t="shared" si="2"/>
        <v>-0.89454177897574128</v>
      </c>
      <c r="G33" s="41">
        <v>13</v>
      </c>
      <c r="H33" s="39">
        <v>2</v>
      </c>
      <c r="I33" s="39">
        <f>G33/H33</f>
        <v>6.5</v>
      </c>
      <c r="J33" s="39">
        <v>1</v>
      </c>
      <c r="K33" s="39">
        <v>13</v>
      </c>
      <c r="L33" s="41">
        <v>181409.13999999996</v>
      </c>
      <c r="M33" s="41">
        <v>28724</v>
      </c>
      <c r="N33" s="37">
        <v>44407</v>
      </c>
      <c r="O33" s="36" t="s">
        <v>314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35">
        <v>23</v>
      </c>
      <c r="C34" s="28" t="s">
        <v>141</v>
      </c>
      <c r="D34" s="41">
        <v>56</v>
      </c>
      <c r="E34" s="39">
        <v>94</v>
      </c>
      <c r="F34" s="45">
        <f t="shared" si="2"/>
        <v>-0.40425531914893614</v>
      </c>
      <c r="G34" s="41">
        <v>8</v>
      </c>
      <c r="H34" s="39">
        <v>1</v>
      </c>
      <c r="I34" s="39">
        <f>G34/H34</f>
        <v>8</v>
      </c>
      <c r="J34" s="39">
        <v>1</v>
      </c>
      <c r="K34" s="39">
        <v>11</v>
      </c>
      <c r="L34" s="41">
        <v>11370.86</v>
      </c>
      <c r="M34" s="41">
        <v>2402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209385.08999999997</v>
      </c>
      <c r="E35" s="34">
        <f t="shared" ref="E35:G35" si="3">SUM(E23:E34)</f>
        <v>262588.91000000003</v>
      </c>
      <c r="F35" s="65">
        <f t="shared" si="2"/>
        <v>-0.2026125931974814</v>
      </c>
      <c r="G35" s="34">
        <f t="shared" si="3"/>
        <v>33478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sheetPr codeName="Sheet66"/>
  <dimension ref="A1:Z64"/>
  <sheetViews>
    <sheetView topLeftCell="A17" zoomScale="60" zoomScaleNormal="60" workbookViewId="0">
      <selection activeCell="C40" sqref="C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1" style="1" customWidth="1"/>
    <col min="25" max="25" width="13.6640625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310</v>
      </c>
      <c r="E6" s="4" t="s">
        <v>317</v>
      </c>
      <c r="F6" s="156"/>
      <c r="G6" s="4" t="s">
        <v>317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3"/>
      <c r="X9" s="32"/>
      <c r="Y9" s="32"/>
      <c r="Z9" s="32"/>
    </row>
    <row r="10" spans="1:26">
      <c r="A10" s="159"/>
      <c r="B10" s="159"/>
      <c r="C10" s="156"/>
      <c r="D10" s="75" t="s">
        <v>311</v>
      </c>
      <c r="E10" s="75" t="s">
        <v>318</v>
      </c>
      <c r="F10" s="156"/>
      <c r="G10" s="75" t="s">
        <v>318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3"/>
      <c r="X10" s="32"/>
      <c r="Y10" s="32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32"/>
      <c r="Y12" s="56"/>
      <c r="Z12" s="55"/>
    </row>
    <row r="13" spans="1:26" ht="25.35" customHeight="1">
      <c r="A13" s="35">
        <v>1</v>
      </c>
      <c r="B13" s="61" t="s">
        <v>34</v>
      </c>
      <c r="C13" s="28" t="s">
        <v>246</v>
      </c>
      <c r="D13" s="41">
        <v>102990.06</v>
      </c>
      <c r="E13" s="39" t="s">
        <v>36</v>
      </c>
      <c r="F13" s="39" t="s">
        <v>36</v>
      </c>
      <c r="G13" s="41">
        <v>14747</v>
      </c>
      <c r="H13" s="39">
        <v>150</v>
      </c>
      <c r="I13" s="39">
        <f t="shared" ref="I13:I22" si="0">G13/H13</f>
        <v>98.313333333333333</v>
      </c>
      <c r="J13" s="39">
        <v>15</v>
      </c>
      <c r="K13" s="39">
        <v>1</v>
      </c>
      <c r="L13" s="41">
        <v>117622.68</v>
      </c>
      <c r="M13" s="41">
        <v>16808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61">
        <v>2</v>
      </c>
      <c r="C14" s="28" t="s">
        <v>256</v>
      </c>
      <c r="D14" s="41">
        <v>49704.79</v>
      </c>
      <c r="E14" s="39">
        <v>52573.47</v>
      </c>
      <c r="F14" s="45">
        <f>(D14-E14)/E14</f>
        <v>-5.4565163760352899E-2</v>
      </c>
      <c r="G14" s="41">
        <v>9818</v>
      </c>
      <c r="H14" s="39">
        <v>179</v>
      </c>
      <c r="I14" s="39">
        <f t="shared" si="0"/>
        <v>54.849162011173185</v>
      </c>
      <c r="J14" s="39">
        <v>20</v>
      </c>
      <c r="K14" s="39">
        <v>2</v>
      </c>
      <c r="L14" s="41">
        <v>113177</v>
      </c>
      <c r="M14" s="41">
        <v>22702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61">
        <v>1</v>
      </c>
      <c r="C15" s="28" t="s">
        <v>212</v>
      </c>
      <c r="D15" s="41">
        <v>39737.08</v>
      </c>
      <c r="E15" s="39">
        <v>60028.2</v>
      </c>
      <c r="F15" s="45">
        <f>(D15-E15)/E15</f>
        <v>-0.33802646089671184</v>
      </c>
      <c r="G15" s="41">
        <v>5770</v>
      </c>
      <c r="H15" s="39">
        <v>88</v>
      </c>
      <c r="I15" s="39">
        <f t="shared" si="0"/>
        <v>65.568181818181813</v>
      </c>
      <c r="J15" s="39">
        <v>14</v>
      </c>
      <c r="K15" s="39">
        <v>3</v>
      </c>
      <c r="L15" s="41">
        <v>271890</v>
      </c>
      <c r="M15" s="41">
        <v>39310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61">
        <v>3</v>
      </c>
      <c r="C16" s="28" t="s">
        <v>213</v>
      </c>
      <c r="D16" s="41">
        <v>20010.349999999999</v>
      </c>
      <c r="E16" s="39">
        <v>24450.47</v>
      </c>
      <c r="F16" s="45">
        <f>(D16-E16)/E16</f>
        <v>-0.18159650918775805</v>
      </c>
      <c r="G16" s="41">
        <v>3050</v>
      </c>
      <c r="H16" s="39">
        <v>57</v>
      </c>
      <c r="I16" s="39">
        <f t="shared" si="0"/>
        <v>53.508771929824562</v>
      </c>
      <c r="J16" s="39">
        <v>9</v>
      </c>
      <c r="K16" s="39">
        <v>5</v>
      </c>
      <c r="L16" s="41">
        <v>361257.03</v>
      </c>
      <c r="M16" s="41">
        <v>53414</v>
      </c>
      <c r="N16" s="37">
        <v>44456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61">
        <v>4</v>
      </c>
      <c r="C17" s="28" t="s">
        <v>265</v>
      </c>
      <c r="D17" s="41">
        <v>17049.349999999999</v>
      </c>
      <c r="E17" s="39">
        <v>16266.13</v>
      </c>
      <c r="F17" s="45">
        <f>(D17-E17)/E17</f>
        <v>4.8150359058977112E-2</v>
      </c>
      <c r="G17" s="41">
        <v>3385</v>
      </c>
      <c r="H17" s="39">
        <v>73</v>
      </c>
      <c r="I17" s="39">
        <f t="shared" si="0"/>
        <v>46.369863013698627</v>
      </c>
      <c r="J17" s="39">
        <v>11</v>
      </c>
      <c r="K17" s="39">
        <v>5</v>
      </c>
      <c r="L17" s="41">
        <v>180478</v>
      </c>
      <c r="M17" s="41">
        <v>36672</v>
      </c>
      <c r="N17" s="37">
        <v>44456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61" t="s">
        <v>34</v>
      </c>
      <c r="C18" s="28" t="s">
        <v>291</v>
      </c>
      <c r="D18" s="41">
        <v>12835.76</v>
      </c>
      <c r="E18" s="39" t="s">
        <v>36</v>
      </c>
      <c r="F18" s="39" t="s">
        <v>36</v>
      </c>
      <c r="G18" s="41">
        <v>2005</v>
      </c>
      <c r="H18" s="39">
        <v>85</v>
      </c>
      <c r="I18" s="39">
        <f t="shared" si="0"/>
        <v>23.588235294117649</v>
      </c>
      <c r="J18" s="39">
        <v>17</v>
      </c>
      <c r="K18" s="39">
        <v>1</v>
      </c>
      <c r="L18" s="41">
        <v>12836</v>
      </c>
      <c r="M18" s="41">
        <v>2005</v>
      </c>
      <c r="N18" s="37">
        <v>44484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61">
        <v>5</v>
      </c>
      <c r="C19" s="28" t="s">
        <v>292</v>
      </c>
      <c r="D19" s="41">
        <v>7446.98</v>
      </c>
      <c r="E19" s="39">
        <v>7495.54</v>
      </c>
      <c r="F19" s="45">
        <f>(D19-E19)/E19</f>
        <v>-6.4785192260998405E-3</v>
      </c>
      <c r="G19" s="41">
        <v>1516</v>
      </c>
      <c r="H19" s="39">
        <v>49</v>
      </c>
      <c r="I19" s="39">
        <f t="shared" si="0"/>
        <v>30.938775510204081</v>
      </c>
      <c r="J19" s="39">
        <v>14</v>
      </c>
      <c r="K19" s="39">
        <v>3</v>
      </c>
      <c r="L19" s="41">
        <v>34741.99</v>
      </c>
      <c r="M19" s="41">
        <v>7318</v>
      </c>
      <c r="N19" s="37">
        <v>44470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61">
        <v>7</v>
      </c>
      <c r="C20" s="28" t="s">
        <v>173</v>
      </c>
      <c r="D20" s="41">
        <v>4237.42</v>
      </c>
      <c r="E20" s="39">
        <v>4554.1000000000004</v>
      </c>
      <c r="F20" s="45">
        <f>(D20-E20)/E20</f>
        <v>-6.9537339979359319E-2</v>
      </c>
      <c r="G20" s="41">
        <v>736</v>
      </c>
      <c r="H20" s="39">
        <v>22</v>
      </c>
      <c r="I20" s="39">
        <f t="shared" si="0"/>
        <v>33.454545454545453</v>
      </c>
      <c r="J20" s="39">
        <v>8</v>
      </c>
      <c r="K20" s="39">
        <v>5</v>
      </c>
      <c r="L20" s="41">
        <v>70227</v>
      </c>
      <c r="M20" s="41">
        <v>12241</v>
      </c>
      <c r="N20" s="37">
        <v>44456</v>
      </c>
      <c r="O20" s="46" t="s">
        <v>57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61">
        <v>9</v>
      </c>
      <c r="C21" s="28" t="s">
        <v>306</v>
      </c>
      <c r="D21" s="41">
        <v>3694.2</v>
      </c>
      <c r="E21" s="39">
        <v>3060.12</v>
      </c>
      <c r="F21" s="45">
        <f>(D21-E21)/E21</f>
        <v>0.20720756048782399</v>
      </c>
      <c r="G21" s="41">
        <v>740</v>
      </c>
      <c r="H21" s="39">
        <v>21</v>
      </c>
      <c r="I21" s="39">
        <f t="shared" si="0"/>
        <v>35.238095238095241</v>
      </c>
      <c r="J21" s="39">
        <v>7</v>
      </c>
      <c r="K21" s="39">
        <v>9</v>
      </c>
      <c r="L21" s="41">
        <v>167776</v>
      </c>
      <c r="M21" s="41">
        <v>36180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61">
        <v>6</v>
      </c>
      <c r="C22" s="28" t="s">
        <v>228</v>
      </c>
      <c r="D22" s="41">
        <v>2115.25</v>
      </c>
      <c r="E22" s="39">
        <v>5343.2</v>
      </c>
      <c r="F22" s="45">
        <f>(D22-E22)/E22</f>
        <v>-0.60412299745470877</v>
      </c>
      <c r="G22" s="41">
        <v>349</v>
      </c>
      <c r="H22" s="39">
        <v>17</v>
      </c>
      <c r="I22" s="39">
        <f t="shared" si="0"/>
        <v>20.529411764705884</v>
      </c>
      <c r="J22" s="39">
        <v>7</v>
      </c>
      <c r="K22" s="39">
        <v>2</v>
      </c>
      <c r="L22" s="41">
        <v>10468.280000000001</v>
      </c>
      <c r="M22" s="41">
        <v>1860</v>
      </c>
      <c r="N22" s="37">
        <v>44477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259821.24000000005</v>
      </c>
      <c r="E23" s="34">
        <f t="shared" ref="E23:G23" si="1">SUM(E13:E22)</f>
        <v>173771.23000000004</v>
      </c>
      <c r="F23" s="53">
        <f>(D23-E23)/E23</f>
        <v>0.49519135014467003</v>
      </c>
      <c r="G23" s="34">
        <f t="shared" si="1"/>
        <v>42116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12</v>
      </c>
      <c r="C25" s="28" t="s">
        <v>307</v>
      </c>
      <c r="D25" s="41">
        <v>1009.6</v>
      </c>
      <c r="E25" s="39">
        <v>929.28</v>
      </c>
      <c r="F25" s="45">
        <f t="shared" ref="F25:F30" si="2">(D25-E25)/E25</f>
        <v>8.6432506887052396E-2</v>
      </c>
      <c r="G25" s="41">
        <v>197</v>
      </c>
      <c r="H25" s="39">
        <v>9</v>
      </c>
      <c r="I25" s="39">
        <f>G25/H25</f>
        <v>21.888888888888889</v>
      </c>
      <c r="J25" s="39">
        <v>3</v>
      </c>
      <c r="K25" s="39">
        <v>13</v>
      </c>
      <c r="L25" s="41">
        <v>227900</v>
      </c>
      <c r="M25" s="41">
        <v>49134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</row>
    <row r="26" spans="1:26" ht="25.35" customHeight="1">
      <c r="A26" s="35">
        <v>12</v>
      </c>
      <c r="B26" s="62">
        <v>8</v>
      </c>
      <c r="C26" s="28" t="s">
        <v>319</v>
      </c>
      <c r="D26" s="41">
        <v>771.45</v>
      </c>
      <c r="E26" s="39">
        <v>4030.91</v>
      </c>
      <c r="F26" s="45">
        <f t="shared" si="2"/>
        <v>-0.80861641664041128</v>
      </c>
      <c r="G26" s="41">
        <v>120</v>
      </c>
      <c r="H26" s="39">
        <v>7</v>
      </c>
      <c r="I26" s="39">
        <f>G26/H26</f>
        <v>17.142857142857142</v>
      </c>
      <c r="J26" s="39">
        <v>5</v>
      </c>
      <c r="K26" s="39">
        <v>2</v>
      </c>
      <c r="L26" s="41">
        <v>7073.26</v>
      </c>
      <c r="M26" s="41">
        <v>1130</v>
      </c>
      <c r="N26" s="37">
        <v>44477</v>
      </c>
      <c r="O26" s="36" t="s">
        <v>48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62">
        <v>21</v>
      </c>
      <c r="C27" s="28" t="s">
        <v>313</v>
      </c>
      <c r="D27" s="41">
        <v>742</v>
      </c>
      <c r="E27" s="39">
        <v>48.65</v>
      </c>
      <c r="F27" s="45">
        <f t="shared" si="2"/>
        <v>14.25179856115108</v>
      </c>
      <c r="G27" s="41">
        <v>106</v>
      </c>
      <c r="H27" s="39">
        <v>3</v>
      </c>
      <c r="I27" s="39">
        <f>G27/H27</f>
        <v>35.333333333333336</v>
      </c>
      <c r="J27" s="39">
        <v>1</v>
      </c>
      <c r="K27" s="39">
        <v>12</v>
      </c>
      <c r="L27" s="41">
        <v>181211.73999999996</v>
      </c>
      <c r="M27" s="41">
        <v>28694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13</v>
      </c>
      <c r="C28" s="28" t="s">
        <v>320</v>
      </c>
      <c r="D28" s="41">
        <v>679.15</v>
      </c>
      <c r="E28" s="39">
        <v>820.09</v>
      </c>
      <c r="F28" s="45">
        <f t="shared" si="2"/>
        <v>-0.17185918618688198</v>
      </c>
      <c r="G28" s="41">
        <v>101</v>
      </c>
      <c r="H28" s="39">
        <v>2</v>
      </c>
      <c r="I28" s="39">
        <f>G28/H28</f>
        <v>50.5</v>
      </c>
      <c r="J28" s="39">
        <v>1</v>
      </c>
      <c r="K28" s="39">
        <v>7</v>
      </c>
      <c r="L28" s="41">
        <v>41413.370000000003</v>
      </c>
      <c r="M28" s="41">
        <v>6443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63">
        <v>15</v>
      </c>
      <c r="C29" s="28" t="s">
        <v>312</v>
      </c>
      <c r="D29" s="41">
        <v>374.99</v>
      </c>
      <c r="E29" s="39">
        <v>428.48</v>
      </c>
      <c r="F29" s="45">
        <f t="shared" si="2"/>
        <v>-0.12483663181478717</v>
      </c>
      <c r="G29" s="41">
        <v>58</v>
      </c>
      <c r="H29" s="39">
        <v>3</v>
      </c>
      <c r="I29" s="39">
        <f>G29/H29</f>
        <v>19.333333333333332</v>
      </c>
      <c r="J29" s="39">
        <v>1</v>
      </c>
      <c r="K29" s="39">
        <v>10</v>
      </c>
      <c r="L29" s="41">
        <v>157866</v>
      </c>
      <c r="M29" s="41">
        <v>25584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61">
        <v>10</v>
      </c>
      <c r="C30" s="28" t="s">
        <v>321</v>
      </c>
      <c r="D30" s="41">
        <v>373</v>
      </c>
      <c r="E30" s="39">
        <v>2330</v>
      </c>
      <c r="F30" s="45">
        <f t="shared" si="2"/>
        <v>-0.83991416309012878</v>
      </c>
      <c r="G30" s="41">
        <v>58</v>
      </c>
      <c r="H30" s="39" t="s">
        <v>36</v>
      </c>
      <c r="I30" s="39" t="s">
        <v>36</v>
      </c>
      <c r="J30" s="39">
        <v>1</v>
      </c>
      <c r="K30" s="39">
        <v>6</v>
      </c>
      <c r="L30" s="41">
        <v>88779</v>
      </c>
      <c r="M30" s="41">
        <v>14199</v>
      </c>
      <c r="N30" s="37">
        <v>44449</v>
      </c>
      <c r="O30" s="36" t="s">
        <v>65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62" t="s">
        <v>34</v>
      </c>
      <c r="C31" s="28" t="s">
        <v>293</v>
      </c>
      <c r="D31" s="41">
        <v>359.08</v>
      </c>
      <c r="E31" s="39" t="s">
        <v>36</v>
      </c>
      <c r="F31" s="39" t="s">
        <v>36</v>
      </c>
      <c r="G31" s="41">
        <v>68</v>
      </c>
      <c r="H31" s="39">
        <v>5</v>
      </c>
      <c r="I31" s="39">
        <f>G31/H31</f>
        <v>13.6</v>
      </c>
      <c r="J31" s="39">
        <v>5</v>
      </c>
      <c r="K31" s="39">
        <v>1</v>
      </c>
      <c r="L31" s="41">
        <v>359.08</v>
      </c>
      <c r="M31" s="41">
        <v>68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62">
        <v>11</v>
      </c>
      <c r="C32" s="28" t="s">
        <v>322</v>
      </c>
      <c r="D32" s="41">
        <v>335.3</v>
      </c>
      <c r="E32" s="39">
        <v>940.45</v>
      </c>
      <c r="F32" s="45">
        <f>(D32-E32)/E32</f>
        <v>-0.64346855228879796</v>
      </c>
      <c r="G32" s="41">
        <v>50</v>
      </c>
      <c r="H32" s="39">
        <v>2</v>
      </c>
      <c r="I32" s="39">
        <f>G32/H32</f>
        <v>25</v>
      </c>
      <c r="J32" s="39">
        <v>1</v>
      </c>
      <c r="K32" s="39">
        <v>4</v>
      </c>
      <c r="L32" s="41">
        <v>20807.490000000002</v>
      </c>
      <c r="M32" s="41">
        <v>3320</v>
      </c>
      <c r="N32" s="37">
        <v>44463</v>
      </c>
      <c r="O32" s="46" t="s">
        <v>68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323</v>
      </c>
      <c r="D33" s="41">
        <v>217.95</v>
      </c>
      <c r="E33" s="39" t="s">
        <v>36</v>
      </c>
      <c r="F33" s="39" t="s">
        <v>36</v>
      </c>
      <c r="G33" s="41">
        <v>38</v>
      </c>
      <c r="H33" s="39" t="s">
        <v>36</v>
      </c>
      <c r="I33" s="39" t="s">
        <v>36</v>
      </c>
      <c r="J33" s="39">
        <v>2</v>
      </c>
      <c r="K33" s="39">
        <v>10</v>
      </c>
      <c r="L33" s="41">
        <v>42878.380000000005</v>
      </c>
      <c r="M33" s="41">
        <v>7785</v>
      </c>
      <c r="N33" s="37">
        <v>44421</v>
      </c>
      <c r="O33" s="36" t="s">
        <v>324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61">
        <v>16</v>
      </c>
      <c r="C34" s="40" t="s">
        <v>216</v>
      </c>
      <c r="D34" s="41">
        <v>188</v>
      </c>
      <c r="E34" s="41">
        <v>309</v>
      </c>
      <c r="F34" s="45">
        <f>(D34-E34)/E34</f>
        <v>-0.39158576051779936</v>
      </c>
      <c r="G34" s="41">
        <v>35</v>
      </c>
      <c r="H34" s="39" t="s">
        <v>36</v>
      </c>
      <c r="I34" s="39" t="s">
        <v>36</v>
      </c>
      <c r="J34" s="39">
        <v>1</v>
      </c>
      <c r="K34" s="39">
        <v>21</v>
      </c>
      <c r="L34" s="41">
        <v>14216.59</v>
      </c>
      <c r="M34" s="41">
        <v>2552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264871.76000000007</v>
      </c>
      <c r="E35" s="34">
        <f t="shared" ref="E35:G35" si="3">SUM(E23:E34)</f>
        <v>183608.09000000005</v>
      </c>
      <c r="F35" s="53">
        <f>(D35-E35)/E35</f>
        <v>0.44259307964044498</v>
      </c>
      <c r="G35" s="34">
        <f t="shared" si="3"/>
        <v>42947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14</v>
      </c>
      <c r="C37" s="28" t="s">
        <v>325</v>
      </c>
      <c r="D37" s="41">
        <v>173.04</v>
      </c>
      <c r="E37" s="39">
        <v>545.20000000000005</v>
      </c>
      <c r="F37" s="45">
        <f>(D37-E37)/E37</f>
        <v>-0.68261188554658847</v>
      </c>
      <c r="G37" s="41">
        <v>28</v>
      </c>
      <c r="H37" s="39">
        <v>2</v>
      </c>
      <c r="I37" s="39">
        <f>G37/H37</f>
        <v>14</v>
      </c>
      <c r="J37" s="39">
        <v>1</v>
      </c>
      <c r="K37" s="39">
        <v>7</v>
      </c>
      <c r="L37" s="41">
        <v>86523</v>
      </c>
      <c r="M37" s="41">
        <v>13551</v>
      </c>
      <c r="N37" s="37">
        <v>44442</v>
      </c>
      <c r="O37" s="36" t="s">
        <v>41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35">
        <v>22</v>
      </c>
      <c r="B38" s="42" t="s">
        <v>36</v>
      </c>
      <c r="C38" s="28" t="s">
        <v>326</v>
      </c>
      <c r="D38" s="41">
        <v>104</v>
      </c>
      <c r="E38" s="39" t="s">
        <v>36</v>
      </c>
      <c r="F38" s="45" t="s">
        <v>36</v>
      </c>
      <c r="G38" s="41">
        <v>19</v>
      </c>
      <c r="H38" s="39">
        <v>1</v>
      </c>
      <c r="I38" s="39">
        <f>G38/H38</f>
        <v>19</v>
      </c>
      <c r="J38" s="39">
        <v>1</v>
      </c>
      <c r="K38" s="39">
        <v>8</v>
      </c>
      <c r="L38" s="41">
        <v>13754.39</v>
      </c>
      <c r="M38" s="41">
        <v>2573</v>
      </c>
      <c r="N38" s="37">
        <v>44435</v>
      </c>
      <c r="O38" s="36" t="s">
        <v>68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61">
        <v>19</v>
      </c>
      <c r="C39" s="28" t="s">
        <v>141</v>
      </c>
      <c r="D39" s="41">
        <v>94</v>
      </c>
      <c r="E39" s="39">
        <v>122</v>
      </c>
      <c r="F39" s="45">
        <f>(D39-E39)/E39</f>
        <v>-0.22950819672131148</v>
      </c>
      <c r="G39" s="41">
        <v>16</v>
      </c>
      <c r="H39" s="39">
        <v>1</v>
      </c>
      <c r="I39" s="39">
        <f>G39/H39</f>
        <v>16</v>
      </c>
      <c r="J39" s="39">
        <v>1</v>
      </c>
      <c r="K39" s="39">
        <v>10</v>
      </c>
      <c r="L39" s="41">
        <v>11314.86</v>
      </c>
      <c r="M39" s="41">
        <v>2394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35">
        <v>24</v>
      </c>
      <c r="B40" s="42" t="s">
        <v>36</v>
      </c>
      <c r="C40" s="28" t="s">
        <v>327</v>
      </c>
      <c r="D40" s="41">
        <v>50</v>
      </c>
      <c r="E40" s="39" t="s">
        <v>36</v>
      </c>
      <c r="F40" s="39" t="s">
        <v>36</v>
      </c>
      <c r="G40" s="41">
        <v>8</v>
      </c>
      <c r="H40" s="39" t="s">
        <v>36</v>
      </c>
      <c r="I40" s="39" t="s">
        <v>36</v>
      </c>
      <c r="J40" s="39">
        <v>1</v>
      </c>
      <c r="K40" s="39">
        <v>11</v>
      </c>
      <c r="L40" s="41">
        <v>4021</v>
      </c>
      <c r="M40" s="41">
        <v>710</v>
      </c>
      <c r="N40" s="37">
        <v>44414</v>
      </c>
      <c r="O40" s="46" t="s">
        <v>204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</row>
    <row r="41" spans="1:26" ht="25.35" customHeight="1">
      <c r="A41" s="14"/>
      <c r="B41" s="14"/>
      <c r="C41" s="27" t="s">
        <v>294</v>
      </c>
      <c r="D41" s="34">
        <f>SUM(D35:D40)</f>
        <v>265292.80000000005</v>
      </c>
      <c r="E41" s="34">
        <f t="shared" ref="E41:G41" si="4">SUM(E35:E40)</f>
        <v>184275.29000000007</v>
      </c>
      <c r="F41" s="53">
        <f t="shared" ref="F41" si="5">(D41-E41)/E41</f>
        <v>0.4396547686887371</v>
      </c>
      <c r="G41" s="34">
        <f t="shared" si="4"/>
        <v>43018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sheetPr codeName="Sheet67"/>
  <dimension ref="A1:Z61"/>
  <sheetViews>
    <sheetView topLeftCell="A10" zoomScale="60" zoomScaleNormal="60" workbookViewId="0">
      <selection activeCell="A34" sqref="A34:XFD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1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317</v>
      </c>
      <c r="E6" s="4" t="s">
        <v>330</v>
      </c>
      <c r="F6" s="156"/>
      <c r="G6" s="4" t="s">
        <v>317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Y9" s="32"/>
      <c r="Z9" s="32"/>
    </row>
    <row r="10" spans="1:26">
      <c r="A10" s="159"/>
      <c r="B10" s="159"/>
      <c r="C10" s="156"/>
      <c r="D10" s="75" t="s">
        <v>318</v>
      </c>
      <c r="E10" s="75" t="s">
        <v>331</v>
      </c>
      <c r="F10" s="156"/>
      <c r="G10" s="75" t="s">
        <v>318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6"/>
      <c r="Y12" s="32"/>
      <c r="Z12" s="55"/>
    </row>
    <row r="13" spans="1:26" ht="25.35" customHeight="1">
      <c r="A13" s="35">
        <v>1</v>
      </c>
      <c r="B13" s="61">
        <v>1</v>
      </c>
      <c r="C13" s="28" t="s">
        <v>212</v>
      </c>
      <c r="D13" s="41">
        <v>60028.2</v>
      </c>
      <c r="E13" s="39">
        <v>99812.74</v>
      </c>
      <c r="F13" s="45">
        <f>(D13-E13)/E13</f>
        <v>-0.39859180301031716</v>
      </c>
      <c r="G13" s="41">
        <v>8276</v>
      </c>
      <c r="H13" s="39">
        <v>147</v>
      </c>
      <c r="I13" s="39">
        <f t="shared" ref="I13:I21" si="0">G13/H13</f>
        <v>56.299319727891159</v>
      </c>
      <c r="J13" s="39">
        <v>16</v>
      </c>
      <c r="K13" s="39">
        <v>2</v>
      </c>
      <c r="L13" s="41">
        <v>210536</v>
      </c>
      <c r="M13" s="41">
        <v>30242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61" t="s">
        <v>34</v>
      </c>
      <c r="C14" s="28" t="s">
        <v>256</v>
      </c>
      <c r="D14" s="41">
        <v>52573.47</v>
      </c>
      <c r="E14" s="39" t="s">
        <v>36</v>
      </c>
      <c r="F14" s="39" t="s">
        <v>36</v>
      </c>
      <c r="G14" s="41">
        <v>10580</v>
      </c>
      <c r="H14" s="39">
        <v>182</v>
      </c>
      <c r="I14" s="39">
        <f t="shared" si="0"/>
        <v>58.131868131868131</v>
      </c>
      <c r="J14" s="39">
        <v>20</v>
      </c>
      <c r="K14" s="39">
        <v>1</v>
      </c>
      <c r="L14" s="41">
        <v>52857</v>
      </c>
      <c r="M14" s="41">
        <v>10633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61">
        <v>2</v>
      </c>
      <c r="C15" s="28" t="s">
        <v>213</v>
      </c>
      <c r="D15" s="41">
        <v>24450.47</v>
      </c>
      <c r="E15" s="39">
        <v>33562.15</v>
      </c>
      <c r="F15" s="45">
        <f>(D15-E15)/E15</f>
        <v>-0.27148677900551665</v>
      </c>
      <c r="G15" s="41">
        <v>3733</v>
      </c>
      <c r="H15" s="39">
        <v>80</v>
      </c>
      <c r="I15" s="39">
        <f t="shared" si="0"/>
        <v>46.662500000000001</v>
      </c>
      <c r="J15" s="39">
        <v>9</v>
      </c>
      <c r="K15" s="39">
        <v>4</v>
      </c>
      <c r="L15" s="41">
        <v>331012.32</v>
      </c>
      <c r="M15" s="41">
        <v>48593</v>
      </c>
      <c r="N15" s="37">
        <v>44456</v>
      </c>
      <c r="O15" s="36" t="s">
        <v>45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61">
        <v>3</v>
      </c>
      <c r="C16" s="28" t="s">
        <v>265</v>
      </c>
      <c r="D16" s="41">
        <v>16266.13</v>
      </c>
      <c r="E16" s="39">
        <v>23951.7</v>
      </c>
      <c r="F16" s="45">
        <f>(D16-E16)/E16</f>
        <v>-0.3208778500064714</v>
      </c>
      <c r="G16" s="41">
        <v>3143</v>
      </c>
      <c r="H16" s="39">
        <v>74</v>
      </c>
      <c r="I16" s="39">
        <f t="shared" si="0"/>
        <v>42.472972972972975</v>
      </c>
      <c r="J16" s="39">
        <v>11</v>
      </c>
      <c r="K16" s="39">
        <v>4</v>
      </c>
      <c r="L16" s="41">
        <v>160770</v>
      </c>
      <c r="M16" s="41">
        <v>32819</v>
      </c>
      <c r="N16" s="37">
        <v>44456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61">
        <v>4</v>
      </c>
      <c r="C17" s="28" t="s">
        <v>292</v>
      </c>
      <c r="D17" s="41">
        <v>7495.54</v>
      </c>
      <c r="E17" s="39">
        <v>12869.69</v>
      </c>
      <c r="F17" s="45">
        <f>(D17-E17)/E17</f>
        <v>-0.41758193087789997</v>
      </c>
      <c r="G17" s="41">
        <v>1562</v>
      </c>
      <c r="H17" s="39">
        <v>61</v>
      </c>
      <c r="I17" s="39">
        <f t="shared" si="0"/>
        <v>25.606557377049182</v>
      </c>
      <c r="J17" s="39">
        <v>15</v>
      </c>
      <c r="K17" s="39">
        <v>2</v>
      </c>
      <c r="L17" s="41">
        <v>25947.61</v>
      </c>
      <c r="M17" s="41">
        <v>5486</v>
      </c>
      <c r="N17" s="37">
        <v>44470</v>
      </c>
      <c r="O17" s="46" t="s">
        <v>48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61" t="s">
        <v>34</v>
      </c>
      <c r="C18" s="28" t="s">
        <v>228</v>
      </c>
      <c r="D18" s="41">
        <v>5343.2</v>
      </c>
      <c r="E18" s="39" t="s">
        <v>36</v>
      </c>
      <c r="F18" s="39" t="s">
        <v>36</v>
      </c>
      <c r="G18" s="41">
        <v>939</v>
      </c>
      <c r="H18" s="39">
        <v>67</v>
      </c>
      <c r="I18" s="39">
        <f t="shared" si="0"/>
        <v>14.014925373134329</v>
      </c>
      <c r="J18" s="39">
        <v>17</v>
      </c>
      <c r="K18" s="39">
        <v>1</v>
      </c>
      <c r="L18" s="41">
        <v>5343.2</v>
      </c>
      <c r="M18" s="41">
        <v>939</v>
      </c>
      <c r="N18" s="37">
        <v>44477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61">
        <v>5</v>
      </c>
      <c r="C19" s="28" t="s">
        <v>173</v>
      </c>
      <c r="D19" s="41">
        <v>4554.1000000000004</v>
      </c>
      <c r="E19" s="39">
        <v>6975.21</v>
      </c>
      <c r="F19" s="45">
        <f>(D19-E19)/E19</f>
        <v>-0.34710209441722895</v>
      </c>
      <c r="G19" s="41">
        <v>825</v>
      </c>
      <c r="H19" s="39">
        <v>37</v>
      </c>
      <c r="I19" s="39">
        <f t="shared" si="0"/>
        <v>22.297297297297298</v>
      </c>
      <c r="J19" s="39">
        <v>12</v>
      </c>
      <c r="K19" s="39">
        <v>4</v>
      </c>
      <c r="L19" s="41">
        <v>58200.34</v>
      </c>
      <c r="M19" s="41">
        <v>10176</v>
      </c>
      <c r="N19" s="37">
        <v>44456</v>
      </c>
      <c r="O19" s="36" t="s">
        <v>57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61" t="s">
        <v>34</v>
      </c>
      <c r="C20" s="28" t="s">
        <v>319</v>
      </c>
      <c r="D20" s="41">
        <v>4030.91</v>
      </c>
      <c r="E20" s="39" t="s">
        <v>36</v>
      </c>
      <c r="F20" s="39" t="s">
        <v>36</v>
      </c>
      <c r="G20" s="41">
        <v>627</v>
      </c>
      <c r="H20" s="39">
        <v>55</v>
      </c>
      <c r="I20" s="39">
        <f t="shared" si="0"/>
        <v>11.4</v>
      </c>
      <c r="J20" s="39">
        <v>13</v>
      </c>
      <c r="K20" s="39">
        <v>1</v>
      </c>
      <c r="L20" s="41">
        <v>4030.91</v>
      </c>
      <c r="M20" s="41">
        <v>627</v>
      </c>
      <c r="N20" s="37">
        <v>44477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62">
        <v>6</v>
      </c>
      <c r="C21" s="28" t="s">
        <v>306</v>
      </c>
      <c r="D21" s="41">
        <v>3060.12</v>
      </c>
      <c r="E21" s="39">
        <v>4637.3500000000004</v>
      </c>
      <c r="F21" s="45">
        <f>(D21-E21)/E21</f>
        <v>-0.34011450505137641</v>
      </c>
      <c r="G21" s="41">
        <v>624</v>
      </c>
      <c r="H21" s="39">
        <v>26</v>
      </c>
      <c r="I21" s="39">
        <f t="shared" si="0"/>
        <v>24</v>
      </c>
      <c r="J21" s="39">
        <v>8</v>
      </c>
      <c r="K21" s="39">
        <v>8</v>
      </c>
      <c r="L21" s="41">
        <v>163585</v>
      </c>
      <c r="M21" s="41">
        <v>35327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7</v>
      </c>
      <c r="C22" s="28" t="s">
        <v>321</v>
      </c>
      <c r="D22" s="41">
        <v>2330</v>
      </c>
      <c r="E22" s="39">
        <v>4364</v>
      </c>
      <c r="F22" s="45">
        <f>(D22-E22)/E22</f>
        <v>-0.46608615948670945</v>
      </c>
      <c r="G22" s="41">
        <v>338</v>
      </c>
      <c r="H22" s="39" t="s">
        <v>36</v>
      </c>
      <c r="I22" s="39" t="s">
        <v>36</v>
      </c>
      <c r="J22" s="39">
        <v>6</v>
      </c>
      <c r="K22" s="39">
        <v>5</v>
      </c>
      <c r="L22" s="41">
        <v>86286</v>
      </c>
      <c r="M22" s="41">
        <v>13801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180132.14000000004</v>
      </c>
      <c r="E23" s="34">
        <f t="shared" ref="E23:G23" si="1">SUM(E13:E22)</f>
        <v>186172.84000000003</v>
      </c>
      <c r="F23" s="53">
        <f>(D23-E23)/E23</f>
        <v>-3.2446730683165073E-2</v>
      </c>
      <c r="G23" s="34">
        <f t="shared" si="1"/>
        <v>30647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322</v>
      </c>
      <c r="D25" s="41">
        <v>940.45</v>
      </c>
      <c r="E25" s="39">
        <v>3565.51</v>
      </c>
      <c r="F25" s="45">
        <f t="shared" ref="F25:F33" si="2">(D25-E25)/E25</f>
        <v>-0.73623689177705298</v>
      </c>
      <c r="G25" s="41">
        <v>150</v>
      </c>
      <c r="H25" s="39">
        <v>12</v>
      </c>
      <c r="I25" s="39">
        <f>G25/H25</f>
        <v>12.5</v>
      </c>
      <c r="J25" s="39">
        <v>8</v>
      </c>
      <c r="K25" s="39">
        <v>3</v>
      </c>
      <c r="L25" s="41">
        <v>19384.29</v>
      </c>
      <c r="M25" s="41">
        <v>3096</v>
      </c>
      <c r="N25" s="37">
        <v>44463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62">
        <v>11</v>
      </c>
      <c r="C26" s="28" t="s">
        <v>307</v>
      </c>
      <c r="D26" s="41">
        <v>929.28</v>
      </c>
      <c r="E26" s="39">
        <v>1858.8</v>
      </c>
      <c r="F26" s="45">
        <f t="shared" si="2"/>
        <v>-0.50006455777921244</v>
      </c>
      <c r="G26" s="41">
        <v>183</v>
      </c>
      <c r="H26" s="39">
        <v>7</v>
      </c>
      <c r="I26" s="39">
        <f>G26/H26</f>
        <v>26.142857142857142</v>
      </c>
      <c r="J26" s="39">
        <v>4</v>
      </c>
      <c r="K26" s="39">
        <v>12</v>
      </c>
      <c r="L26" s="41">
        <v>226818</v>
      </c>
      <c r="M26" s="41">
        <v>48920</v>
      </c>
      <c r="N26" s="37">
        <v>44400</v>
      </c>
      <c r="O26" s="46" t="s">
        <v>41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61">
        <v>14</v>
      </c>
      <c r="C27" s="28" t="s">
        <v>320</v>
      </c>
      <c r="D27" s="41">
        <v>820.09</v>
      </c>
      <c r="E27" s="39">
        <v>720.3</v>
      </c>
      <c r="F27" s="45">
        <f t="shared" si="2"/>
        <v>0.13853949743162583</v>
      </c>
      <c r="G27" s="41">
        <v>122</v>
      </c>
      <c r="H27" s="39">
        <v>2</v>
      </c>
      <c r="I27" s="39">
        <f>G27/H27</f>
        <v>61</v>
      </c>
      <c r="J27" s="39">
        <v>1</v>
      </c>
      <c r="K27" s="39">
        <v>6</v>
      </c>
      <c r="L27" s="41">
        <v>40311.22</v>
      </c>
      <c r="M27" s="41">
        <v>6278</v>
      </c>
      <c r="N27" s="37">
        <v>44442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61">
        <v>9</v>
      </c>
      <c r="C28" s="28" t="s">
        <v>325</v>
      </c>
      <c r="D28" s="41">
        <v>545.20000000000005</v>
      </c>
      <c r="E28" s="39">
        <v>3278.39</v>
      </c>
      <c r="F28" s="45">
        <f t="shared" si="2"/>
        <v>-0.8336988582810464</v>
      </c>
      <c r="G28" s="41">
        <v>91</v>
      </c>
      <c r="H28" s="39">
        <v>3</v>
      </c>
      <c r="I28" s="39">
        <f>G28/H28</f>
        <v>30.333333333333332</v>
      </c>
      <c r="J28" s="39">
        <v>3</v>
      </c>
      <c r="K28" s="39">
        <v>6</v>
      </c>
      <c r="L28" s="41">
        <v>85618</v>
      </c>
      <c r="M28" s="41">
        <v>13409</v>
      </c>
      <c r="N28" s="37">
        <v>44442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68">
        <v>10</v>
      </c>
      <c r="C29" s="28" t="s">
        <v>312</v>
      </c>
      <c r="D29" s="41">
        <v>428.48</v>
      </c>
      <c r="E29" s="39">
        <v>2582.9499999999998</v>
      </c>
      <c r="F29" s="45">
        <f t="shared" si="2"/>
        <v>-0.83411215857836962</v>
      </c>
      <c r="G29" s="41">
        <v>63</v>
      </c>
      <c r="H29" s="39">
        <v>4</v>
      </c>
      <c r="I29" s="39">
        <f>G29/H29</f>
        <v>15.75</v>
      </c>
      <c r="J29" s="39">
        <v>2</v>
      </c>
      <c r="K29" s="39">
        <v>9</v>
      </c>
      <c r="L29" s="41">
        <v>156961</v>
      </c>
      <c r="M29" s="41">
        <v>25422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61">
        <v>20</v>
      </c>
      <c r="C30" s="40" t="s">
        <v>216</v>
      </c>
      <c r="D30" s="41">
        <v>309</v>
      </c>
      <c r="E30" s="41">
        <v>166</v>
      </c>
      <c r="F30" s="45">
        <f t="shared" si="2"/>
        <v>0.86144578313253017</v>
      </c>
      <c r="G30" s="41">
        <v>49</v>
      </c>
      <c r="H30" s="39" t="s">
        <v>36</v>
      </c>
      <c r="I30" s="39" t="s">
        <v>36</v>
      </c>
      <c r="J30" s="39">
        <v>1</v>
      </c>
      <c r="K30" s="39">
        <v>20</v>
      </c>
      <c r="L30" s="41">
        <v>13910.59</v>
      </c>
      <c r="M30" s="41">
        <v>2495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56"/>
      <c r="Y30" s="32"/>
      <c r="Z30" s="55"/>
    </row>
    <row r="31" spans="1:26" ht="25.35" customHeight="1">
      <c r="A31" s="35">
        <v>17</v>
      </c>
      <c r="B31" s="61">
        <v>15</v>
      </c>
      <c r="C31" s="28" t="s">
        <v>283</v>
      </c>
      <c r="D31" s="41">
        <v>273.39999999999998</v>
      </c>
      <c r="E31" s="41">
        <v>520.97</v>
      </c>
      <c r="F31" s="45">
        <f t="shared" si="2"/>
        <v>-0.47520970497341503</v>
      </c>
      <c r="G31" s="41">
        <v>62</v>
      </c>
      <c r="H31" s="39">
        <v>6</v>
      </c>
      <c r="I31" s="39">
        <f>G31/H31</f>
        <v>10.333333333333334</v>
      </c>
      <c r="J31" s="39">
        <v>2</v>
      </c>
      <c r="K31" s="39">
        <v>5</v>
      </c>
      <c r="L31" s="41">
        <v>23844.46</v>
      </c>
      <c r="M31" s="41">
        <v>5266</v>
      </c>
      <c r="N31" s="37">
        <v>44442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1">
        <v>16</v>
      </c>
      <c r="C32" s="28" t="s">
        <v>332</v>
      </c>
      <c r="D32" s="41">
        <v>172.6</v>
      </c>
      <c r="E32" s="39">
        <v>517.69000000000005</v>
      </c>
      <c r="F32" s="45">
        <f t="shared" si="2"/>
        <v>-0.66659583920879295</v>
      </c>
      <c r="G32" s="41">
        <v>25</v>
      </c>
      <c r="H32" s="39">
        <v>1</v>
      </c>
      <c r="I32" s="39">
        <f>G32/H32</f>
        <v>25</v>
      </c>
      <c r="J32" s="39">
        <v>1</v>
      </c>
      <c r="K32" s="39">
        <v>13</v>
      </c>
      <c r="L32" s="41">
        <v>90327.55</v>
      </c>
      <c r="M32" s="41">
        <v>14476</v>
      </c>
      <c r="N32" s="37">
        <v>44393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6"/>
      <c r="Y32" s="32"/>
      <c r="Z32" s="55"/>
    </row>
    <row r="33" spans="1:26" ht="25.35" customHeight="1">
      <c r="A33" s="35">
        <v>19</v>
      </c>
      <c r="B33" s="61">
        <v>19</v>
      </c>
      <c r="C33" s="28" t="s">
        <v>141</v>
      </c>
      <c r="D33" s="41">
        <v>122</v>
      </c>
      <c r="E33" s="39">
        <v>214</v>
      </c>
      <c r="F33" s="45">
        <f t="shared" si="2"/>
        <v>-0.42990654205607476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9</v>
      </c>
      <c r="L33" s="41">
        <v>11175.86</v>
      </c>
      <c r="M33" s="41">
        <v>2371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42" t="s">
        <v>36</v>
      </c>
      <c r="C34" s="50" t="s">
        <v>110</v>
      </c>
      <c r="D34" s="41">
        <v>74</v>
      </c>
      <c r="E34" s="39" t="s">
        <v>36</v>
      </c>
      <c r="F34" s="34">
        <f t="shared" ref="E34:G35" si="3">SUM(F22:F33)</f>
        <v>-3.9743721622596828</v>
      </c>
      <c r="G34" s="41">
        <v>15</v>
      </c>
      <c r="H34" s="39">
        <v>1</v>
      </c>
      <c r="I34" s="39">
        <f>G34/H34</f>
        <v>15</v>
      </c>
      <c r="J34" s="39">
        <v>1</v>
      </c>
      <c r="K34" s="39" t="s">
        <v>36</v>
      </c>
      <c r="L34" s="41">
        <v>24118</v>
      </c>
      <c r="M34" s="41">
        <v>4267</v>
      </c>
      <c r="N34" s="37">
        <v>44323</v>
      </c>
      <c r="O34" s="36" t="s">
        <v>41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184746.64000000007</v>
      </c>
      <c r="E35" s="34">
        <f t="shared" si="3"/>
        <v>199597.45000000004</v>
      </c>
      <c r="F35" s="53">
        <f t="shared" ref="F35" si="4">(D35-E35)/E35</f>
        <v>-7.4403806261051766E-2</v>
      </c>
      <c r="G35" s="34">
        <f t="shared" si="3"/>
        <v>31427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13</v>
      </c>
      <c r="C37" s="28" t="s">
        <v>313</v>
      </c>
      <c r="D37" s="41">
        <v>48.65</v>
      </c>
      <c r="E37" s="39">
        <v>765.5</v>
      </c>
      <c r="F37" s="45">
        <f>(D37-E37)/E37</f>
        <v>-0.93644676681907257</v>
      </c>
      <c r="G37" s="41">
        <v>7</v>
      </c>
      <c r="H37" s="39">
        <v>1</v>
      </c>
      <c r="I37" s="39">
        <f>G37/H37</f>
        <v>7</v>
      </c>
      <c r="J37" s="39">
        <v>1</v>
      </c>
      <c r="K37" s="39">
        <v>11</v>
      </c>
      <c r="L37" s="41">
        <v>179849.69</v>
      </c>
      <c r="M37" s="41">
        <v>28518</v>
      </c>
      <c r="N37" s="37">
        <v>44407</v>
      </c>
      <c r="O37" s="46" t="s">
        <v>314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14"/>
      <c r="B38" s="14"/>
      <c r="C38" s="27" t="s">
        <v>72</v>
      </c>
      <c r="D38" s="34">
        <f>SUM(D35:D37)</f>
        <v>184795.29000000007</v>
      </c>
      <c r="E38" s="34">
        <f t="shared" ref="E38:G38" si="5">SUM(E35:E37)</f>
        <v>200362.95000000004</v>
      </c>
      <c r="F38" s="53">
        <f>(D38-E38)/E38</f>
        <v>-7.7697298826953642E-2</v>
      </c>
      <c r="G38" s="34">
        <f t="shared" si="5"/>
        <v>31434</v>
      </c>
      <c r="H38" s="34"/>
      <c r="I38" s="16"/>
      <c r="J38" s="15"/>
      <c r="K38" s="17"/>
      <c r="L38" s="18"/>
      <c r="M38" s="22"/>
      <c r="N38" s="19"/>
      <c r="O38" s="46"/>
    </row>
    <row r="39" spans="1:26" ht="23.1" customHeight="1"/>
    <row r="40" spans="1:26" ht="17.25" customHeight="1"/>
    <row r="41" spans="1:26" ht="16.5" customHeight="1"/>
    <row r="54" spans="16:18">
      <c r="R54" s="33"/>
    </row>
    <row r="57" spans="16:18">
      <c r="P57" s="33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7630-4ED1-497B-910D-88C77C6B64A1}">
  <dimension ref="A1:O53"/>
  <sheetViews>
    <sheetView zoomScale="60" zoomScaleNormal="60" workbookViewId="0">
      <selection activeCell="C52" sqref="C52:O52"/>
    </sheetView>
  </sheetViews>
  <sheetFormatPr defaultRowHeight="14.4"/>
  <cols>
    <col min="1" max="1" width="4.109375" customWidth="1"/>
    <col min="2" max="2" width="5.88671875" customWidth="1"/>
    <col min="3" max="3" width="29.44140625" customWidth="1"/>
    <col min="4" max="4" width="13.44140625" customWidth="1"/>
    <col min="5" max="5" width="14" customWidth="1"/>
    <col min="6" max="6" width="15.44140625" customWidth="1"/>
    <col min="7" max="7" width="12.44140625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</cols>
  <sheetData>
    <row r="1" spans="1:15" ht="19.8">
      <c r="A1" s="1"/>
      <c r="B1" s="1"/>
      <c r="C1" s="1"/>
      <c r="D1" s="1"/>
      <c r="E1" s="2" t="s">
        <v>939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19.8">
      <c r="A2" s="1"/>
      <c r="B2" s="1"/>
      <c r="C2" s="1"/>
      <c r="D2" s="1"/>
      <c r="E2" s="2" t="s">
        <v>940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15">
      <c r="A6" s="159"/>
      <c r="B6" s="159"/>
      <c r="C6" s="156"/>
      <c r="D6" s="4" t="s">
        <v>941</v>
      </c>
      <c r="E6" s="4" t="s">
        <v>927</v>
      </c>
      <c r="F6" s="156"/>
      <c r="G6" s="4" t="s">
        <v>941</v>
      </c>
      <c r="H6" s="156"/>
      <c r="I6" s="156"/>
      <c r="J6" s="156"/>
      <c r="K6" s="156"/>
      <c r="L6" s="156"/>
      <c r="M6" s="156"/>
      <c r="N6" s="156"/>
      <c r="O6" s="156"/>
    </row>
    <row r="7" spans="1:1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15" ht="15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15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</row>
    <row r="10" spans="1:15">
      <c r="A10" s="159"/>
      <c r="B10" s="159"/>
      <c r="C10" s="156"/>
      <c r="D10" s="4" t="s">
        <v>942</v>
      </c>
      <c r="E10" s="4" t="s">
        <v>928</v>
      </c>
      <c r="F10" s="156"/>
      <c r="G10" s="4" t="s">
        <v>942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</row>
    <row r="11" spans="1:1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</row>
    <row r="12" spans="1:15" ht="15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</row>
    <row r="13" spans="1:15" ht="25.95" customHeight="1">
      <c r="A13" s="86">
        <v>1</v>
      </c>
      <c r="B13" s="86" t="s">
        <v>34</v>
      </c>
      <c r="C13" s="87" t="s">
        <v>943</v>
      </c>
      <c r="D13" s="88">
        <v>67460.160000000003</v>
      </c>
      <c r="E13" s="98" t="s">
        <v>36</v>
      </c>
      <c r="F13" s="98" t="s">
        <v>36</v>
      </c>
      <c r="G13" s="88">
        <v>8676</v>
      </c>
      <c r="H13" s="89">
        <v>139</v>
      </c>
      <c r="I13" s="89">
        <f t="shared" ref="I13:I22" si="0">G13/H13</f>
        <v>62.417266187050359</v>
      </c>
      <c r="J13" s="89">
        <v>25</v>
      </c>
      <c r="K13" s="89">
        <v>1</v>
      </c>
      <c r="L13" s="88">
        <v>75036.08</v>
      </c>
      <c r="M13" s="88">
        <v>9706</v>
      </c>
      <c r="N13" s="90">
        <v>44974</v>
      </c>
      <c r="O13" s="91" t="s">
        <v>944</v>
      </c>
    </row>
    <row r="14" spans="1:15" ht="25.95" customHeight="1">
      <c r="A14" s="86">
        <v>2</v>
      </c>
      <c r="B14" s="86">
        <v>2</v>
      </c>
      <c r="C14" s="87" t="s">
        <v>924</v>
      </c>
      <c r="D14" s="88">
        <v>44806.17</v>
      </c>
      <c r="E14" s="88">
        <v>47537.07</v>
      </c>
      <c r="F14" s="98">
        <f>(D14-E14)/E14</f>
        <v>-5.7447798107876681E-2</v>
      </c>
      <c r="G14" s="88">
        <v>8881</v>
      </c>
      <c r="H14" s="89">
        <v>108</v>
      </c>
      <c r="I14" s="89">
        <f t="shared" si="0"/>
        <v>82.231481481481481</v>
      </c>
      <c r="J14" s="89">
        <v>18</v>
      </c>
      <c r="K14" s="89">
        <v>3</v>
      </c>
      <c r="L14" s="88">
        <v>202734.77</v>
      </c>
      <c r="M14" s="88">
        <v>40517</v>
      </c>
      <c r="N14" s="90">
        <v>44960</v>
      </c>
      <c r="O14" s="91" t="s">
        <v>922</v>
      </c>
    </row>
    <row r="15" spans="1:15" ht="25.95" customHeight="1">
      <c r="A15" s="86">
        <v>3</v>
      </c>
      <c r="B15" s="86" t="s">
        <v>34</v>
      </c>
      <c r="C15" s="87" t="s">
        <v>945</v>
      </c>
      <c r="D15" s="88">
        <v>39685.19</v>
      </c>
      <c r="E15" s="88" t="s">
        <v>36</v>
      </c>
      <c r="F15" s="98" t="s">
        <v>36</v>
      </c>
      <c r="G15" s="88">
        <v>6183</v>
      </c>
      <c r="H15" s="89">
        <v>100</v>
      </c>
      <c r="I15" s="89">
        <f t="shared" si="0"/>
        <v>61.83</v>
      </c>
      <c r="J15" s="89">
        <v>20</v>
      </c>
      <c r="K15" s="89">
        <v>1</v>
      </c>
      <c r="L15" s="88">
        <v>75978.7</v>
      </c>
      <c r="M15" s="88">
        <v>11556</v>
      </c>
      <c r="N15" s="90">
        <v>44973</v>
      </c>
      <c r="O15" s="91" t="s">
        <v>48</v>
      </c>
    </row>
    <row r="16" spans="1:15" ht="25.95" customHeight="1">
      <c r="A16" s="86">
        <v>4</v>
      </c>
      <c r="B16" s="86">
        <v>1</v>
      </c>
      <c r="C16" s="87" t="s">
        <v>850</v>
      </c>
      <c r="D16" s="88">
        <v>34828.03</v>
      </c>
      <c r="E16" s="88">
        <v>49075.46</v>
      </c>
      <c r="F16" s="98">
        <f t="shared" ref="F16:F22" si="1">(D16-E16)/E16</f>
        <v>-0.29031678969489028</v>
      </c>
      <c r="G16" s="88">
        <v>4463</v>
      </c>
      <c r="H16" s="89">
        <v>58</v>
      </c>
      <c r="I16" s="89">
        <f t="shared" si="0"/>
        <v>76.948275862068968</v>
      </c>
      <c r="J16" s="89">
        <v>13</v>
      </c>
      <c r="K16" s="89">
        <v>10</v>
      </c>
      <c r="L16" s="88">
        <v>2596080.4700000002</v>
      </c>
      <c r="M16" s="88">
        <v>343596</v>
      </c>
      <c r="N16" s="90">
        <v>44911</v>
      </c>
      <c r="O16" s="91" t="s">
        <v>921</v>
      </c>
    </row>
    <row r="17" spans="1:15" ht="25.95" customHeight="1">
      <c r="A17" s="86">
        <v>5</v>
      </c>
      <c r="B17" s="86">
        <v>4</v>
      </c>
      <c r="C17" s="87" t="s">
        <v>836</v>
      </c>
      <c r="D17" s="88">
        <v>30277.5</v>
      </c>
      <c r="E17" s="88">
        <v>31002.95</v>
      </c>
      <c r="F17" s="98">
        <f t="shared" si="1"/>
        <v>-2.3399386187443475E-2</v>
      </c>
      <c r="G17" s="88">
        <v>5509</v>
      </c>
      <c r="H17" s="89">
        <v>77</v>
      </c>
      <c r="I17" s="89">
        <f t="shared" si="0"/>
        <v>71.545454545454547</v>
      </c>
      <c r="J17" s="89">
        <v>16</v>
      </c>
      <c r="K17" s="89">
        <v>9</v>
      </c>
      <c r="L17" s="88">
        <v>956486.83</v>
      </c>
      <c r="M17" s="88">
        <v>178130</v>
      </c>
      <c r="N17" s="90" t="s">
        <v>857</v>
      </c>
      <c r="O17" s="91" t="s">
        <v>918</v>
      </c>
    </row>
    <row r="18" spans="1:15" ht="25.95" customHeight="1">
      <c r="A18" s="86">
        <v>6</v>
      </c>
      <c r="B18" s="86">
        <v>5</v>
      </c>
      <c r="C18" s="87" t="s">
        <v>931</v>
      </c>
      <c r="D18" s="88">
        <v>24651.200000000001</v>
      </c>
      <c r="E18" s="88">
        <v>28217.79</v>
      </c>
      <c r="F18" s="98">
        <f t="shared" si="1"/>
        <v>-0.12639508622043044</v>
      </c>
      <c r="G18" s="88">
        <v>3512</v>
      </c>
      <c r="H18" s="89">
        <v>61</v>
      </c>
      <c r="I18" s="89">
        <f t="shared" si="0"/>
        <v>57.57377049180328</v>
      </c>
      <c r="J18" s="89">
        <v>15</v>
      </c>
      <c r="K18" s="89">
        <v>2</v>
      </c>
      <c r="L18" s="88">
        <v>78987.55</v>
      </c>
      <c r="M18" s="88">
        <v>12000</v>
      </c>
      <c r="N18" s="90">
        <v>44967</v>
      </c>
      <c r="O18" s="91" t="s">
        <v>539</v>
      </c>
    </row>
    <row r="19" spans="1:15" ht="25.95" customHeight="1">
      <c r="A19" s="86">
        <v>7</v>
      </c>
      <c r="B19" s="86">
        <v>3</v>
      </c>
      <c r="C19" s="87" t="s">
        <v>916</v>
      </c>
      <c r="D19" s="88">
        <v>23956</v>
      </c>
      <c r="E19" s="88">
        <v>33980.870000000003</v>
      </c>
      <c r="F19" s="98">
        <f t="shared" si="1"/>
        <v>-0.29501510702933742</v>
      </c>
      <c r="G19" s="88">
        <v>9426</v>
      </c>
      <c r="H19" s="88">
        <v>64</v>
      </c>
      <c r="I19" s="89">
        <f t="shared" si="0"/>
        <v>147.28125</v>
      </c>
      <c r="J19" s="88">
        <v>11</v>
      </c>
      <c r="K19" s="89">
        <v>4</v>
      </c>
      <c r="L19" s="88">
        <v>212561.48</v>
      </c>
      <c r="M19" s="88">
        <v>29259</v>
      </c>
      <c r="N19" s="90">
        <v>44960</v>
      </c>
      <c r="O19" s="91" t="s">
        <v>62</v>
      </c>
    </row>
    <row r="20" spans="1:15" ht="25.95" customHeight="1">
      <c r="A20" s="86">
        <v>8</v>
      </c>
      <c r="B20" s="86">
        <v>6</v>
      </c>
      <c r="C20" s="87" t="s">
        <v>932</v>
      </c>
      <c r="D20" s="88">
        <v>13762.91</v>
      </c>
      <c r="E20" s="88">
        <v>27544.65</v>
      </c>
      <c r="F20" s="98">
        <f t="shared" si="1"/>
        <v>-0.5003418086633884</v>
      </c>
      <c r="G20" s="88">
        <v>1906</v>
      </c>
      <c r="H20" s="89">
        <v>38</v>
      </c>
      <c r="I20" s="89">
        <f t="shared" si="0"/>
        <v>50.157894736842103</v>
      </c>
      <c r="J20" s="89">
        <v>9</v>
      </c>
      <c r="K20" s="89">
        <v>2</v>
      </c>
      <c r="L20" s="88">
        <v>124460.82</v>
      </c>
      <c r="M20" s="88">
        <v>15764</v>
      </c>
      <c r="N20" s="90">
        <v>44967</v>
      </c>
      <c r="O20" s="91" t="s">
        <v>933</v>
      </c>
    </row>
    <row r="21" spans="1:15" ht="25.95" customHeight="1">
      <c r="A21" s="86">
        <v>9</v>
      </c>
      <c r="B21" s="86">
        <v>8</v>
      </c>
      <c r="C21" s="87" t="s">
        <v>863</v>
      </c>
      <c r="D21" s="88">
        <v>11546.36</v>
      </c>
      <c r="E21" s="88">
        <v>13505.84</v>
      </c>
      <c r="F21" s="98">
        <f t="shared" si="1"/>
        <v>-0.14508390444429961</v>
      </c>
      <c r="G21" s="88">
        <v>1590</v>
      </c>
      <c r="H21" s="89">
        <v>26</v>
      </c>
      <c r="I21" s="89">
        <f t="shared" si="0"/>
        <v>61.153846153846153</v>
      </c>
      <c r="J21" s="89">
        <v>4</v>
      </c>
      <c r="K21" s="89">
        <v>8</v>
      </c>
      <c r="L21" s="88">
        <v>875707.03999999992</v>
      </c>
      <c r="M21" s="88">
        <v>131820</v>
      </c>
      <c r="N21" s="90">
        <v>44925</v>
      </c>
      <c r="O21" s="91" t="s">
        <v>314</v>
      </c>
    </row>
    <row r="22" spans="1:15" ht="25.95" customHeight="1">
      <c r="A22" s="86">
        <v>10</v>
      </c>
      <c r="B22" s="86">
        <v>7</v>
      </c>
      <c r="C22" s="87" t="s">
        <v>934</v>
      </c>
      <c r="D22" s="88">
        <v>9521.01</v>
      </c>
      <c r="E22" s="88">
        <v>15923.95</v>
      </c>
      <c r="F22" s="98">
        <f t="shared" si="1"/>
        <v>-0.40209495759532027</v>
      </c>
      <c r="G22" s="88">
        <v>1327</v>
      </c>
      <c r="H22" s="89">
        <v>32</v>
      </c>
      <c r="I22" s="89">
        <f t="shared" si="0"/>
        <v>41.46875</v>
      </c>
      <c r="J22" s="89">
        <v>10</v>
      </c>
      <c r="K22" s="89">
        <v>2</v>
      </c>
      <c r="L22" s="88">
        <v>37209.730000000003</v>
      </c>
      <c r="M22" s="88">
        <v>5341</v>
      </c>
      <c r="N22" s="90">
        <v>44967</v>
      </c>
      <c r="O22" s="91" t="s">
        <v>935</v>
      </c>
    </row>
    <row r="23" spans="1:15" ht="25.35" customHeight="1">
      <c r="A23" s="107"/>
      <c r="B23" s="107"/>
      <c r="C23" s="117" t="s">
        <v>53</v>
      </c>
      <c r="D23" s="108">
        <f>SUM(D13:D22)</f>
        <v>300494.52999999997</v>
      </c>
      <c r="E23" s="108">
        <v>263403.90000000002</v>
      </c>
      <c r="F23" s="109">
        <f t="shared" ref="F23" si="2">(D23-E23)/E23</f>
        <v>0.1408127594162423</v>
      </c>
      <c r="G23" s="108">
        <f>SUM(G13:G22)</f>
        <v>51473</v>
      </c>
      <c r="H23" s="110"/>
      <c r="I23" s="110"/>
      <c r="J23" s="110"/>
      <c r="K23" s="110"/>
      <c r="L23" s="108"/>
      <c r="M23" s="108"/>
      <c r="N23" s="111"/>
      <c r="O23" s="112"/>
    </row>
    <row r="24" spans="1:15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15" ht="25.95" customHeight="1">
      <c r="A25" s="86">
        <v>11</v>
      </c>
      <c r="B25" s="86">
        <v>9</v>
      </c>
      <c r="C25" s="87" t="s">
        <v>908</v>
      </c>
      <c r="D25" s="88">
        <v>6554.82</v>
      </c>
      <c r="E25" s="88">
        <v>11029.81</v>
      </c>
      <c r="F25" s="98">
        <f>(D25-E25)/E25</f>
        <v>-0.4057177775501119</v>
      </c>
      <c r="G25" s="88">
        <v>909</v>
      </c>
      <c r="H25" s="89">
        <v>21</v>
      </c>
      <c r="I25" s="89">
        <f t="shared" ref="I25:I27" si="3">G25/H25</f>
        <v>43.285714285714285</v>
      </c>
      <c r="J25" s="89">
        <v>5</v>
      </c>
      <c r="K25" s="89">
        <v>4</v>
      </c>
      <c r="L25" s="88">
        <v>85042.47</v>
      </c>
      <c r="M25" s="88">
        <v>12630</v>
      </c>
      <c r="N25" s="90">
        <v>44953</v>
      </c>
      <c r="O25" s="91" t="s">
        <v>48</v>
      </c>
    </row>
    <row r="26" spans="1:15" ht="25.95" customHeight="1">
      <c r="A26" s="86">
        <v>12</v>
      </c>
      <c r="B26" s="86" t="s">
        <v>34</v>
      </c>
      <c r="C26" s="87" t="s">
        <v>948</v>
      </c>
      <c r="D26" s="88">
        <v>6117.38</v>
      </c>
      <c r="E26" s="98" t="s">
        <v>36</v>
      </c>
      <c r="F26" s="98" t="s">
        <v>36</v>
      </c>
      <c r="G26" s="88">
        <v>896</v>
      </c>
      <c r="H26" s="89">
        <v>65</v>
      </c>
      <c r="I26" s="89">
        <f t="shared" si="3"/>
        <v>13.784615384615385</v>
      </c>
      <c r="J26" s="89">
        <v>15</v>
      </c>
      <c r="K26" s="89">
        <v>1</v>
      </c>
      <c r="L26" s="88">
        <v>14353.47</v>
      </c>
      <c r="M26" s="88">
        <v>2098</v>
      </c>
      <c r="N26" s="90">
        <v>44974</v>
      </c>
      <c r="O26" s="91" t="s">
        <v>48</v>
      </c>
    </row>
    <row r="27" spans="1:15" ht="25.95" customHeight="1">
      <c r="A27" s="86">
        <v>13</v>
      </c>
      <c r="B27" s="86">
        <v>11</v>
      </c>
      <c r="C27" s="87" t="s">
        <v>900</v>
      </c>
      <c r="D27" s="88">
        <v>3483.64</v>
      </c>
      <c r="E27" s="88">
        <v>4762.66</v>
      </c>
      <c r="F27" s="98">
        <f t="shared" ref="F27:F32" si="4">(D27-E27)/E27</f>
        <v>-0.2685516077150164</v>
      </c>
      <c r="G27" s="88">
        <v>475</v>
      </c>
      <c r="H27" s="89">
        <v>10</v>
      </c>
      <c r="I27" s="89">
        <f t="shared" si="3"/>
        <v>47.5</v>
      </c>
      <c r="J27" s="89">
        <v>5</v>
      </c>
      <c r="K27" s="89">
        <v>5</v>
      </c>
      <c r="L27" s="88">
        <v>92813.35</v>
      </c>
      <c r="M27" s="88">
        <v>13875</v>
      </c>
      <c r="N27" s="90">
        <v>44946</v>
      </c>
      <c r="O27" s="91" t="s">
        <v>920</v>
      </c>
    </row>
    <row r="28" spans="1:15" ht="25.95" customHeight="1">
      <c r="A28" s="86">
        <v>14</v>
      </c>
      <c r="B28" s="86">
        <v>17</v>
      </c>
      <c r="C28" s="87" t="s">
        <v>880</v>
      </c>
      <c r="D28" s="88">
        <v>3312</v>
      </c>
      <c r="E28" s="88">
        <v>2712</v>
      </c>
      <c r="F28" s="98">
        <f t="shared" si="4"/>
        <v>0.22123893805309736</v>
      </c>
      <c r="G28" s="88">
        <v>663</v>
      </c>
      <c r="H28" s="89" t="s">
        <v>36</v>
      </c>
      <c r="I28" s="89" t="s">
        <v>36</v>
      </c>
      <c r="J28" s="89">
        <v>5</v>
      </c>
      <c r="K28" s="89">
        <v>6</v>
      </c>
      <c r="L28" s="88">
        <v>65063</v>
      </c>
      <c r="M28" s="88">
        <v>13420</v>
      </c>
      <c r="N28" s="90">
        <v>44939</v>
      </c>
      <c r="O28" s="91" t="s">
        <v>65</v>
      </c>
    </row>
    <row r="29" spans="1:15" ht="25.95" customHeight="1">
      <c r="A29" s="86">
        <v>15</v>
      </c>
      <c r="B29" s="86">
        <v>14</v>
      </c>
      <c r="C29" s="87" t="s">
        <v>865</v>
      </c>
      <c r="D29" s="89">
        <v>3073.81</v>
      </c>
      <c r="E29" s="89">
        <v>3385.74</v>
      </c>
      <c r="F29" s="98">
        <f t="shared" si="4"/>
        <v>-9.2130523903193942E-2</v>
      </c>
      <c r="G29" s="88">
        <v>686</v>
      </c>
      <c r="H29" s="89">
        <v>17</v>
      </c>
      <c r="I29" s="89">
        <f>G29/H29</f>
        <v>40.352941176470587</v>
      </c>
      <c r="J29" s="89">
        <v>7</v>
      </c>
      <c r="K29" s="89">
        <v>8</v>
      </c>
      <c r="L29" s="88">
        <v>157868.53000000003</v>
      </c>
      <c r="M29" s="88">
        <v>32033</v>
      </c>
      <c r="N29" s="90">
        <v>44925</v>
      </c>
      <c r="O29" s="91" t="s">
        <v>876</v>
      </c>
    </row>
    <row r="30" spans="1:15" ht="25.95" customHeight="1">
      <c r="A30" s="86">
        <v>16</v>
      </c>
      <c r="B30" s="86">
        <v>12</v>
      </c>
      <c r="C30" s="87" t="s">
        <v>947</v>
      </c>
      <c r="D30" s="88">
        <v>2405.1</v>
      </c>
      <c r="E30" s="88">
        <v>4388.6499999999996</v>
      </c>
      <c r="F30" s="98">
        <f t="shared" si="4"/>
        <v>-0.45197270231164477</v>
      </c>
      <c r="G30" s="88">
        <v>371</v>
      </c>
      <c r="H30" s="89">
        <v>40</v>
      </c>
      <c r="I30" s="89">
        <f>G30/H30</f>
        <v>9.2750000000000004</v>
      </c>
      <c r="J30" s="89">
        <v>8</v>
      </c>
      <c r="K30" s="89">
        <v>5</v>
      </c>
      <c r="L30" s="88">
        <v>24883.3</v>
      </c>
      <c r="M30" s="88">
        <v>3942</v>
      </c>
      <c r="N30" s="90">
        <v>44960</v>
      </c>
      <c r="O30" s="91" t="s">
        <v>41</v>
      </c>
    </row>
    <row r="31" spans="1:15" ht="25.95" customHeight="1">
      <c r="A31" s="86">
        <v>17</v>
      </c>
      <c r="B31" s="86">
        <v>10</v>
      </c>
      <c r="C31" s="87" t="s">
        <v>938</v>
      </c>
      <c r="D31" s="88">
        <v>1650.64</v>
      </c>
      <c r="E31" s="88">
        <v>5585.51</v>
      </c>
      <c r="F31" s="98">
        <f t="shared" si="4"/>
        <v>-0.70447819447105098</v>
      </c>
      <c r="G31" s="88">
        <v>222</v>
      </c>
      <c r="H31" s="89">
        <v>7</v>
      </c>
      <c r="I31" s="89">
        <f t="shared" ref="I31:I34" si="5">G31/H31</f>
        <v>31.714285714285715</v>
      </c>
      <c r="J31" s="89">
        <v>3</v>
      </c>
      <c r="K31" s="89">
        <v>2</v>
      </c>
      <c r="L31" s="88">
        <v>22970.46</v>
      </c>
      <c r="M31" s="88">
        <v>3326</v>
      </c>
      <c r="N31" s="90">
        <v>44967</v>
      </c>
      <c r="O31" s="91" t="s">
        <v>50</v>
      </c>
    </row>
    <row r="32" spans="1:15" ht="25.95" customHeight="1">
      <c r="A32" s="86">
        <v>18</v>
      </c>
      <c r="B32" s="86">
        <v>21</v>
      </c>
      <c r="C32" s="87" t="s">
        <v>875</v>
      </c>
      <c r="D32" s="88">
        <v>1288.0999999999999</v>
      </c>
      <c r="E32" s="88">
        <v>1296.5999999999999</v>
      </c>
      <c r="F32" s="98">
        <f t="shared" si="4"/>
        <v>-6.5556069720808276E-3</v>
      </c>
      <c r="G32" s="88">
        <v>232</v>
      </c>
      <c r="H32" s="89">
        <v>4</v>
      </c>
      <c r="I32" s="89">
        <f t="shared" si="5"/>
        <v>58</v>
      </c>
      <c r="J32" s="89">
        <v>4</v>
      </c>
      <c r="K32" s="89">
        <v>7</v>
      </c>
      <c r="L32" s="88">
        <v>41363.489999999991</v>
      </c>
      <c r="M32" s="88">
        <v>6708</v>
      </c>
      <c r="N32" s="90" t="s">
        <v>874</v>
      </c>
      <c r="O32" s="91" t="s">
        <v>876</v>
      </c>
    </row>
    <row r="33" spans="1:15" ht="25.95" customHeight="1">
      <c r="A33" s="86">
        <v>19</v>
      </c>
      <c r="B33" s="86" t="s">
        <v>34</v>
      </c>
      <c r="C33" s="87" t="s">
        <v>949</v>
      </c>
      <c r="D33" s="88">
        <v>1212.5</v>
      </c>
      <c r="E33" s="98" t="s">
        <v>36</v>
      </c>
      <c r="F33" s="98" t="s">
        <v>36</v>
      </c>
      <c r="G33" s="88">
        <v>117</v>
      </c>
      <c r="H33" s="89">
        <v>1</v>
      </c>
      <c r="I33" s="89">
        <f t="shared" si="5"/>
        <v>117</v>
      </c>
      <c r="J33" s="89">
        <v>1</v>
      </c>
      <c r="K33" s="89">
        <v>1</v>
      </c>
      <c r="L33" s="88">
        <v>1212.5</v>
      </c>
      <c r="M33" s="88">
        <v>117</v>
      </c>
      <c r="N33" s="90">
        <v>44974</v>
      </c>
      <c r="O33" s="91" t="s">
        <v>482</v>
      </c>
    </row>
    <row r="34" spans="1:15" ht="25.95" customHeight="1">
      <c r="A34" s="86">
        <v>20</v>
      </c>
      <c r="B34" s="86">
        <v>18</v>
      </c>
      <c r="C34" s="87" t="s">
        <v>905</v>
      </c>
      <c r="D34" s="88">
        <v>1139.82</v>
      </c>
      <c r="E34" s="88">
        <v>2169.42</v>
      </c>
      <c r="F34" s="98">
        <f>(D34-E34)/E34</f>
        <v>-0.47459689686644363</v>
      </c>
      <c r="G34" s="88">
        <v>200</v>
      </c>
      <c r="H34" s="89">
        <v>9</v>
      </c>
      <c r="I34" s="89">
        <f t="shared" si="5"/>
        <v>22.222222222222221</v>
      </c>
      <c r="J34" s="89">
        <v>6</v>
      </c>
      <c r="K34" s="89">
        <v>4</v>
      </c>
      <c r="L34" s="88">
        <v>23675.7</v>
      </c>
      <c r="M34" s="88">
        <v>3923</v>
      </c>
      <c r="N34" s="90">
        <v>44953</v>
      </c>
      <c r="O34" s="91" t="s">
        <v>906</v>
      </c>
    </row>
    <row r="35" spans="1:15" ht="25.35" customHeight="1">
      <c r="A35" s="107"/>
      <c r="B35" s="107"/>
      <c r="C35" s="117" t="s">
        <v>69</v>
      </c>
      <c r="D35" s="108">
        <f>SUM(D23:D34)</f>
        <v>330732.33999999997</v>
      </c>
      <c r="E35" s="108">
        <v>294206.61</v>
      </c>
      <c r="F35" s="109">
        <f>(D35-E35)/E35</f>
        <v>0.12414992987411121</v>
      </c>
      <c r="G35" s="108">
        <f>SUM(G23:G34)</f>
        <v>56244</v>
      </c>
      <c r="H35" s="110"/>
      <c r="I35" s="110"/>
      <c r="J35" s="110"/>
      <c r="K35" s="110"/>
      <c r="L35" s="108"/>
      <c r="M35" s="108"/>
      <c r="N35" s="111"/>
      <c r="O35" s="112"/>
    </row>
    <row r="36" spans="1:15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15" ht="25.95" customHeight="1">
      <c r="A37" s="86">
        <v>21</v>
      </c>
      <c r="B37" s="86">
        <v>15</v>
      </c>
      <c r="C37" s="87" t="s">
        <v>907</v>
      </c>
      <c r="D37" s="88">
        <v>884.9</v>
      </c>
      <c r="E37" s="88">
        <v>3235.1</v>
      </c>
      <c r="F37" s="98">
        <f>(D37-E37)/E37</f>
        <v>-0.72646904268801582</v>
      </c>
      <c r="G37" s="88">
        <v>162</v>
      </c>
      <c r="H37" s="89">
        <v>3</v>
      </c>
      <c r="I37" s="89">
        <f>G37/H37</f>
        <v>54</v>
      </c>
      <c r="J37" s="89">
        <v>2</v>
      </c>
      <c r="K37" s="89">
        <v>4</v>
      </c>
      <c r="L37" s="88">
        <v>27261.279999999999</v>
      </c>
      <c r="M37" s="88">
        <v>4637</v>
      </c>
      <c r="N37" s="90">
        <v>44953</v>
      </c>
      <c r="O37" s="91" t="s">
        <v>48</v>
      </c>
    </row>
    <row r="38" spans="1:15" ht="25.95" customHeight="1">
      <c r="A38" s="86">
        <v>22</v>
      </c>
      <c r="B38" s="86">
        <v>20</v>
      </c>
      <c r="C38" s="87" t="s">
        <v>929</v>
      </c>
      <c r="D38" s="88">
        <v>844.5</v>
      </c>
      <c r="E38" s="88">
        <v>1378.11</v>
      </c>
      <c r="F38" s="98">
        <f>(D38-E38)/E38</f>
        <v>-0.38720421446764042</v>
      </c>
      <c r="G38" s="88">
        <v>202</v>
      </c>
      <c r="H38" s="89">
        <v>11</v>
      </c>
      <c r="I38" s="89">
        <f t="shared" ref="I38:I45" si="6">G38/H38</f>
        <v>18.363636363636363</v>
      </c>
      <c r="J38" s="89">
        <v>5</v>
      </c>
      <c r="K38" s="89">
        <v>2</v>
      </c>
      <c r="L38" s="88">
        <v>4372.87</v>
      </c>
      <c r="M38" s="88">
        <v>1039</v>
      </c>
      <c r="N38" s="90">
        <v>44602</v>
      </c>
      <c r="O38" s="91" t="s">
        <v>81</v>
      </c>
    </row>
    <row r="39" spans="1:15" ht="25.95" customHeight="1">
      <c r="A39" s="86">
        <v>23</v>
      </c>
      <c r="B39" s="86">
        <v>27</v>
      </c>
      <c r="C39" s="87" t="s">
        <v>887</v>
      </c>
      <c r="D39" s="88">
        <v>785.7</v>
      </c>
      <c r="E39" s="88">
        <v>735.9</v>
      </c>
      <c r="F39" s="98">
        <f>(D39-E39)/E39</f>
        <v>6.7672238075825619E-2</v>
      </c>
      <c r="G39" s="88">
        <v>122</v>
      </c>
      <c r="H39" s="89">
        <v>3</v>
      </c>
      <c r="I39" s="89">
        <f t="shared" si="6"/>
        <v>40.666666666666664</v>
      </c>
      <c r="J39" s="89">
        <v>5</v>
      </c>
      <c r="K39" s="89">
        <v>6</v>
      </c>
      <c r="L39" s="88">
        <v>18476.09</v>
      </c>
      <c r="M39" s="88">
        <v>2961</v>
      </c>
      <c r="N39" s="90" t="s">
        <v>883</v>
      </c>
      <c r="O39" s="91" t="s">
        <v>81</v>
      </c>
    </row>
    <row r="40" spans="1:15" ht="25.95" customHeight="1">
      <c r="A40" s="86">
        <v>24</v>
      </c>
      <c r="B40" s="86" t="s">
        <v>34</v>
      </c>
      <c r="C40" s="87" t="s">
        <v>950</v>
      </c>
      <c r="D40" s="88">
        <v>650.6</v>
      </c>
      <c r="E40" s="98" t="s">
        <v>36</v>
      </c>
      <c r="F40" s="98" t="s">
        <v>36</v>
      </c>
      <c r="G40" s="88">
        <v>121</v>
      </c>
      <c r="H40" s="89">
        <v>7</v>
      </c>
      <c r="I40" s="89">
        <f t="shared" si="6"/>
        <v>17.285714285714285</v>
      </c>
      <c r="J40" s="89">
        <v>5</v>
      </c>
      <c r="K40" s="89">
        <v>1</v>
      </c>
      <c r="L40" s="88">
        <v>650.6</v>
      </c>
      <c r="M40" s="88">
        <v>121</v>
      </c>
      <c r="N40" s="90">
        <v>44974</v>
      </c>
      <c r="O40" s="91" t="s">
        <v>944</v>
      </c>
    </row>
    <row r="41" spans="1:15" ht="25.95" customHeight="1">
      <c r="A41" s="86">
        <v>25</v>
      </c>
      <c r="B41" s="86">
        <v>22</v>
      </c>
      <c r="C41" s="87" t="s">
        <v>815</v>
      </c>
      <c r="D41" s="88">
        <v>530.61</v>
      </c>
      <c r="E41" s="88">
        <v>1171.52</v>
      </c>
      <c r="F41" s="98">
        <f t="shared" ref="F41:F47" si="7">(D41-E41)/E41</f>
        <v>-0.54707559409997264</v>
      </c>
      <c r="G41" s="88">
        <v>112</v>
      </c>
      <c r="H41" s="89">
        <v>1</v>
      </c>
      <c r="I41" s="89">
        <f t="shared" si="6"/>
        <v>112</v>
      </c>
      <c r="J41" s="89">
        <v>1</v>
      </c>
      <c r="K41" s="89">
        <v>13</v>
      </c>
      <c r="L41" s="88">
        <v>139243.39000000001</v>
      </c>
      <c r="M41" s="88">
        <v>27131</v>
      </c>
      <c r="N41" s="90">
        <v>44890</v>
      </c>
      <c r="O41" s="91" t="s">
        <v>921</v>
      </c>
    </row>
    <row r="42" spans="1:15" ht="25.95" customHeight="1">
      <c r="A42" s="86">
        <v>26</v>
      </c>
      <c r="B42" s="86">
        <v>30</v>
      </c>
      <c r="C42" s="87" t="s">
        <v>855</v>
      </c>
      <c r="D42" s="88">
        <v>488</v>
      </c>
      <c r="E42" s="88">
        <v>511.24</v>
      </c>
      <c r="F42" s="98">
        <f t="shared" si="7"/>
        <v>-4.5458101869963241E-2</v>
      </c>
      <c r="G42" s="88">
        <v>96</v>
      </c>
      <c r="H42" s="89">
        <v>1</v>
      </c>
      <c r="I42" s="89">
        <f t="shared" si="6"/>
        <v>96</v>
      </c>
      <c r="J42" s="89">
        <v>1</v>
      </c>
      <c r="K42" s="89">
        <v>9</v>
      </c>
      <c r="L42" s="88">
        <v>173497.87</v>
      </c>
      <c r="M42" s="88">
        <v>27289</v>
      </c>
      <c r="N42" s="90">
        <v>44916</v>
      </c>
      <c r="O42" s="91" t="s">
        <v>39</v>
      </c>
    </row>
    <row r="43" spans="1:15" ht="25.95" customHeight="1">
      <c r="A43" s="86">
        <v>27</v>
      </c>
      <c r="B43" s="86">
        <v>19</v>
      </c>
      <c r="C43" s="87" t="s">
        <v>897</v>
      </c>
      <c r="D43" s="88">
        <v>475.4</v>
      </c>
      <c r="E43" s="88">
        <v>1500</v>
      </c>
      <c r="F43" s="98">
        <f t="shared" si="7"/>
        <v>-0.6830666666666666</v>
      </c>
      <c r="G43" s="88">
        <v>64</v>
      </c>
      <c r="H43" s="89">
        <v>2</v>
      </c>
      <c r="I43" s="89">
        <f t="shared" si="6"/>
        <v>32</v>
      </c>
      <c r="J43" s="89">
        <v>1</v>
      </c>
      <c r="K43" s="89">
        <v>5</v>
      </c>
      <c r="L43" s="88">
        <v>60705.759999999995</v>
      </c>
      <c r="M43" s="88">
        <v>9330</v>
      </c>
      <c r="N43" s="90">
        <v>44946</v>
      </c>
      <c r="O43" s="91" t="s">
        <v>898</v>
      </c>
    </row>
    <row r="44" spans="1:15" ht="25.95" customHeight="1">
      <c r="A44" s="86">
        <v>28</v>
      </c>
      <c r="B44" s="86">
        <v>23</v>
      </c>
      <c r="C44" s="87" t="s">
        <v>873</v>
      </c>
      <c r="D44" s="88">
        <v>363.73</v>
      </c>
      <c r="E44" s="88">
        <v>1132.3</v>
      </c>
      <c r="F44" s="98">
        <f t="shared" si="7"/>
        <v>-0.67876887750596127</v>
      </c>
      <c r="G44" s="88">
        <v>54</v>
      </c>
      <c r="H44" s="89">
        <v>2</v>
      </c>
      <c r="I44" s="89">
        <f t="shared" si="6"/>
        <v>27</v>
      </c>
      <c r="J44" s="89">
        <v>1</v>
      </c>
      <c r="K44" s="89">
        <v>7</v>
      </c>
      <c r="L44" s="88">
        <v>79011.179999999993</v>
      </c>
      <c r="M44" s="88">
        <v>12356</v>
      </c>
      <c r="N44" s="90" t="s">
        <v>874</v>
      </c>
      <c r="O44" s="91" t="s">
        <v>39</v>
      </c>
    </row>
    <row r="45" spans="1:15" ht="25.95" customHeight="1">
      <c r="A45" s="86">
        <v>29</v>
      </c>
      <c r="B45" s="86">
        <v>33</v>
      </c>
      <c r="C45" s="87" t="s">
        <v>872</v>
      </c>
      <c r="D45" s="88">
        <v>306.10000000000002</v>
      </c>
      <c r="E45" s="88">
        <v>173</v>
      </c>
      <c r="F45" s="98">
        <f t="shared" si="7"/>
        <v>0.76936416184971113</v>
      </c>
      <c r="G45" s="88">
        <v>50</v>
      </c>
      <c r="H45" s="89">
        <v>2</v>
      </c>
      <c r="I45" s="89">
        <f t="shared" si="6"/>
        <v>25</v>
      </c>
      <c r="J45" s="89">
        <v>2</v>
      </c>
      <c r="K45" s="89">
        <v>7</v>
      </c>
      <c r="L45" s="88">
        <v>3293.35</v>
      </c>
      <c r="M45" s="88">
        <v>591</v>
      </c>
      <c r="N45" s="90">
        <v>44932</v>
      </c>
      <c r="O45" s="91" t="s">
        <v>482</v>
      </c>
    </row>
    <row r="46" spans="1:15" ht="25.95" customHeight="1">
      <c r="A46" s="86">
        <v>30</v>
      </c>
      <c r="B46" s="86">
        <v>13</v>
      </c>
      <c r="C46" s="87" t="s">
        <v>930</v>
      </c>
      <c r="D46" s="88">
        <v>243</v>
      </c>
      <c r="E46" s="88">
        <v>3876</v>
      </c>
      <c r="F46" s="98">
        <f t="shared" si="7"/>
        <v>-0.93730650154798767</v>
      </c>
      <c r="G46" s="88">
        <v>34</v>
      </c>
      <c r="H46" s="98" t="s">
        <v>36</v>
      </c>
      <c r="I46" s="98" t="s">
        <v>36</v>
      </c>
      <c r="J46" s="89">
        <v>1</v>
      </c>
      <c r="K46" s="89">
        <v>2</v>
      </c>
      <c r="L46" s="88">
        <v>7742</v>
      </c>
      <c r="M46" s="88">
        <v>1160</v>
      </c>
      <c r="N46" s="90">
        <v>44967</v>
      </c>
      <c r="O46" s="91" t="s">
        <v>65</v>
      </c>
    </row>
    <row r="47" spans="1:15" ht="25.35" customHeight="1">
      <c r="A47" s="107"/>
      <c r="B47" s="107"/>
      <c r="C47" s="117" t="s">
        <v>101</v>
      </c>
      <c r="D47" s="108">
        <f>SUM(D35:D46)</f>
        <v>336304.87999999995</v>
      </c>
      <c r="E47" s="108">
        <v>303853.14</v>
      </c>
      <c r="F47" s="109">
        <f t="shared" si="7"/>
        <v>0.10680073933084888</v>
      </c>
      <c r="G47" s="108">
        <f>SUM(G35:G46)</f>
        <v>57261</v>
      </c>
      <c r="H47" s="110"/>
      <c r="I47" s="110"/>
      <c r="J47" s="110"/>
      <c r="K47" s="110"/>
      <c r="L47" s="108"/>
      <c r="M47" s="108"/>
      <c r="N47" s="111"/>
      <c r="O47" s="112"/>
    </row>
    <row r="48" spans="1:15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15" ht="25.95" customHeight="1">
      <c r="A49" s="86">
        <v>31</v>
      </c>
      <c r="B49" s="86">
        <v>32</v>
      </c>
      <c r="C49" s="87" t="s">
        <v>753</v>
      </c>
      <c r="D49" s="88">
        <v>220.5</v>
      </c>
      <c r="E49" s="88">
        <v>277.60000000000002</v>
      </c>
      <c r="F49" s="98">
        <f>(D49-E49)/E49</f>
        <v>-0.20569164265129689</v>
      </c>
      <c r="G49" s="88">
        <v>32</v>
      </c>
      <c r="H49" s="89">
        <v>2</v>
      </c>
      <c r="I49" s="89">
        <f>G49/H49</f>
        <v>16</v>
      </c>
      <c r="J49" s="89">
        <v>1</v>
      </c>
      <c r="K49" s="89">
        <v>19</v>
      </c>
      <c r="L49" s="88">
        <v>1004274.9900000001</v>
      </c>
      <c r="M49" s="88">
        <v>144150</v>
      </c>
      <c r="N49" s="90">
        <v>44848</v>
      </c>
      <c r="O49" s="91" t="s">
        <v>754</v>
      </c>
    </row>
    <row r="50" spans="1:15" ht="25.95" customHeight="1">
      <c r="A50" s="86">
        <v>32</v>
      </c>
      <c r="B50" s="86" t="s">
        <v>34</v>
      </c>
      <c r="C50" s="87" t="s">
        <v>951</v>
      </c>
      <c r="D50" s="88">
        <v>146</v>
      </c>
      <c r="E50" s="98" t="s">
        <v>36</v>
      </c>
      <c r="F50" s="98" t="s">
        <v>36</v>
      </c>
      <c r="G50" s="88">
        <v>28</v>
      </c>
      <c r="H50" s="89">
        <v>3</v>
      </c>
      <c r="I50" s="89">
        <f t="shared" ref="I50:I52" si="8">G50/H50</f>
        <v>9.3333333333333339</v>
      </c>
      <c r="J50" s="89">
        <v>2</v>
      </c>
      <c r="K50" s="89">
        <v>1</v>
      </c>
      <c r="L50" s="88">
        <v>146</v>
      </c>
      <c r="M50" s="88">
        <v>28</v>
      </c>
      <c r="N50" s="90">
        <v>44974</v>
      </c>
      <c r="O50" s="91" t="s">
        <v>81</v>
      </c>
    </row>
    <row r="51" spans="1:15" ht="25.95" customHeight="1">
      <c r="A51" s="86">
        <v>33</v>
      </c>
      <c r="B51" s="86">
        <v>34</v>
      </c>
      <c r="C51" s="87" t="s">
        <v>849</v>
      </c>
      <c r="D51" s="88">
        <v>48</v>
      </c>
      <c r="E51" s="88">
        <v>46.1</v>
      </c>
      <c r="F51" s="98">
        <f>(D51-E51)/E51</f>
        <v>4.1214750542299318E-2</v>
      </c>
      <c r="G51" s="88">
        <v>16</v>
      </c>
      <c r="H51" s="89">
        <v>1</v>
      </c>
      <c r="I51" s="89">
        <f t="shared" si="8"/>
        <v>16</v>
      </c>
      <c r="J51" s="89">
        <v>1</v>
      </c>
      <c r="K51" s="89">
        <v>10</v>
      </c>
      <c r="L51" s="88">
        <v>20199.669999999998</v>
      </c>
      <c r="M51" s="88">
        <f>4011+4+16</f>
        <v>4031</v>
      </c>
      <c r="N51" s="90">
        <v>44911</v>
      </c>
      <c r="O51" s="91" t="s">
        <v>799</v>
      </c>
    </row>
    <row r="52" spans="1:15" ht="25.95" customHeight="1">
      <c r="A52" s="86">
        <v>34</v>
      </c>
      <c r="B52" s="86">
        <v>25</v>
      </c>
      <c r="C52" s="87" t="s">
        <v>909</v>
      </c>
      <c r="D52" s="88">
        <v>44.4</v>
      </c>
      <c r="E52" s="88">
        <v>796</v>
      </c>
      <c r="F52" s="98">
        <f>(D52-E52)/E52</f>
        <v>-0.94422110552763827</v>
      </c>
      <c r="G52" s="88">
        <v>6</v>
      </c>
      <c r="H52" s="89">
        <v>1</v>
      </c>
      <c r="I52" s="89">
        <f t="shared" si="8"/>
        <v>6</v>
      </c>
      <c r="J52" s="89">
        <v>1</v>
      </c>
      <c r="K52" s="89">
        <v>5</v>
      </c>
      <c r="L52" s="88">
        <v>5302.0999999999995</v>
      </c>
      <c r="M52" s="88">
        <v>1075</v>
      </c>
      <c r="N52" s="90">
        <v>44951</v>
      </c>
      <c r="O52" s="91" t="s">
        <v>910</v>
      </c>
    </row>
    <row r="53" spans="1:15" ht="25.95" customHeight="1">
      <c r="A53" s="86"/>
      <c r="B53" s="86"/>
      <c r="C53" s="117" t="s">
        <v>937</v>
      </c>
      <c r="D53" s="108">
        <f>SUM(D47:D52)</f>
        <v>336763.77999999997</v>
      </c>
      <c r="E53" s="110">
        <v>305316</v>
      </c>
      <c r="F53" s="109">
        <f>(D53-E53)/E53</f>
        <v>0.10300075986846405</v>
      </c>
      <c r="G53" s="108">
        <f>SUM(G47:G52)</f>
        <v>57343</v>
      </c>
      <c r="H53" s="89"/>
      <c r="I53" s="89"/>
      <c r="J53" s="89"/>
      <c r="K53" s="89"/>
      <c r="L53" s="88" t="s">
        <v>946</v>
      </c>
      <c r="M53" s="88"/>
      <c r="N53" s="90"/>
      <c r="O53" s="91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sheetPr codeName="Sheet68"/>
  <dimension ref="A1:Z62"/>
  <sheetViews>
    <sheetView topLeftCell="A23" zoomScale="60" zoomScaleNormal="60" workbookViewId="0">
      <selection activeCell="A31" sqref="A31:XFD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11" style="1" bestFit="1" customWidth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 ht="21.6">
      <c r="A6" s="159"/>
      <c r="B6" s="159"/>
      <c r="C6" s="156"/>
      <c r="D6" s="4" t="s">
        <v>330</v>
      </c>
      <c r="E6" s="4" t="s">
        <v>335</v>
      </c>
      <c r="F6" s="156"/>
      <c r="G6" s="4" t="s">
        <v>335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Z9" s="32"/>
    </row>
    <row r="10" spans="1:26" ht="21.6">
      <c r="A10" s="159"/>
      <c r="B10" s="159"/>
      <c r="C10" s="156"/>
      <c r="D10" s="75" t="s">
        <v>331</v>
      </c>
      <c r="E10" s="75" t="s">
        <v>336</v>
      </c>
      <c r="F10" s="156"/>
      <c r="G10" s="75" t="s">
        <v>336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212</v>
      </c>
      <c r="D13" s="41">
        <v>99812.74</v>
      </c>
      <c r="E13" s="39" t="s">
        <v>36</v>
      </c>
      <c r="F13" s="45" t="s">
        <v>36</v>
      </c>
      <c r="G13" s="41">
        <v>14079</v>
      </c>
      <c r="H13" s="39">
        <v>201</v>
      </c>
      <c r="I13" s="39">
        <f t="shared" ref="I13:I18" si="0">G13/H13</f>
        <v>70.044776119402982</v>
      </c>
      <c r="J13" s="39">
        <v>18</v>
      </c>
      <c r="K13" s="39">
        <v>1</v>
      </c>
      <c r="L13" s="41">
        <v>116599</v>
      </c>
      <c r="M13" s="41">
        <v>16828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213</v>
      </c>
      <c r="D14" s="41">
        <v>33562.15</v>
      </c>
      <c r="E14" s="39">
        <v>70904.990000000005</v>
      </c>
      <c r="F14" s="45">
        <f>(D14-E14)/E14</f>
        <v>-0.52666025338978262</v>
      </c>
      <c r="G14" s="41">
        <v>5162</v>
      </c>
      <c r="H14" s="39">
        <v>94</v>
      </c>
      <c r="I14" s="39">
        <f t="shared" si="0"/>
        <v>54.914893617021278</v>
      </c>
      <c r="J14" s="39">
        <v>10</v>
      </c>
      <c r="K14" s="39">
        <v>3</v>
      </c>
      <c r="L14" s="41">
        <v>291363.95</v>
      </c>
      <c r="M14" s="41">
        <v>42271</v>
      </c>
      <c r="N14" s="37">
        <v>44456</v>
      </c>
      <c r="O14" s="46" t="s">
        <v>45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265</v>
      </c>
      <c r="D15" s="41">
        <v>23951.7</v>
      </c>
      <c r="E15" s="39">
        <v>40988.61</v>
      </c>
      <c r="F15" s="45">
        <f>(D15-E15)/E15</f>
        <v>-0.41564985980251584</v>
      </c>
      <c r="G15" s="41">
        <v>4759</v>
      </c>
      <c r="H15" s="39">
        <v>110</v>
      </c>
      <c r="I15" s="39">
        <f t="shared" si="0"/>
        <v>43.263636363636365</v>
      </c>
      <c r="J15" s="39">
        <v>16</v>
      </c>
      <c r="K15" s="39">
        <v>3</v>
      </c>
      <c r="L15" s="41">
        <v>139648</v>
      </c>
      <c r="M15" s="41">
        <v>28623</v>
      </c>
      <c r="N15" s="37">
        <v>44456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292</v>
      </c>
      <c r="D16" s="41">
        <v>12869.69</v>
      </c>
      <c r="E16" s="39" t="s">
        <v>36</v>
      </c>
      <c r="F16" s="45" t="s">
        <v>36</v>
      </c>
      <c r="G16" s="41">
        <v>2621</v>
      </c>
      <c r="H16" s="39">
        <v>93</v>
      </c>
      <c r="I16" s="39">
        <f t="shared" si="0"/>
        <v>28.182795698924732</v>
      </c>
      <c r="J16" s="39">
        <v>15</v>
      </c>
      <c r="K16" s="39">
        <v>1</v>
      </c>
      <c r="L16" s="41">
        <v>14326.81</v>
      </c>
      <c r="M16" s="41">
        <v>2923</v>
      </c>
      <c r="N16" s="37">
        <v>44470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3</v>
      </c>
      <c r="C17" s="28" t="s">
        <v>173</v>
      </c>
      <c r="D17" s="41">
        <v>6975.21</v>
      </c>
      <c r="E17" s="39">
        <v>9856.9</v>
      </c>
      <c r="F17" s="45">
        <f>(D17-E17)/E17</f>
        <v>-0.2923525652081283</v>
      </c>
      <c r="G17" s="41">
        <v>1177</v>
      </c>
      <c r="H17" s="39">
        <v>40</v>
      </c>
      <c r="I17" s="39">
        <f t="shared" si="0"/>
        <v>29.425000000000001</v>
      </c>
      <c r="J17" s="39">
        <v>16</v>
      </c>
      <c r="K17" s="39">
        <v>3</v>
      </c>
      <c r="L17" s="41">
        <v>47781.760000000002</v>
      </c>
      <c r="M17" s="41">
        <v>8310</v>
      </c>
      <c r="N17" s="37">
        <v>44456</v>
      </c>
      <c r="O17" s="36" t="s">
        <v>57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6</v>
      </c>
      <c r="C18" s="28" t="s">
        <v>306</v>
      </c>
      <c r="D18" s="41">
        <v>4637.3500000000004</v>
      </c>
      <c r="E18" s="39">
        <v>6742.94</v>
      </c>
      <c r="F18" s="45">
        <f>(D18-E18)/E18</f>
        <v>-0.31226586622452512</v>
      </c>
      <c r="G18" s="41">
        <v>928</v>
      </c>
      <c r="H18" s="39">
        <v>43</v>
      </c>
      <c r="I18" s="39">
        <f t="shared" si="0"/>
        <v>21.581395348837209</v>
      </c>
      <c r="J18" s="39">
        <v>8</v>
      </c>
      <c r="K18" s="39">
        <v>7</v>
      </c>
      <c r="L18" s="41">
        <v>159979</v>
      </c>
      <c r="M18" s="41">
        <v>34576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321</v>
      </c>
      <c r="D19" s="41">
        <v>4364</v>
      </c>
      <c r="E19" s="39">
        <v>7794</v>
      </c>
      <c r="F19" s="45">
        <f>(D19-E19)/E19</f>
        <v>-0.44008211444701051</v>
      </c>
      <c r="G19" s="41">
        <v>664</v>
      </c>
      <c r="H19" s="39" t="s">
        <v>36</v>
      </c>
      <c r="I19" s="39" t="s">
        <v>36</v>
      </c>
      <c r="J19" s="39">
        <v>9</v>
      </c>
      <c r="K19" s="39">
        <v>4</v>
      </c>
      <c r="L19" s="41">
        <v>81040</v>
      </c>
      <c r="M19" s="41">
        <v>13014</v>
      </c>
      <c r="N19" s="37">
        <v>44449</v>
      </c>
      <c r="O19" s="36" t="s">
        <v>65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4</v>
      </c>
      <c r="C20" s="28" t="s">
        <v>322</v>
      </c>
      <c r="D20" s="41">
        <v>3565.51</v>
      </c>
      <c r="E20" s="39">
        <v>8901.41</v>
      </c>
      <c r="F20" s="45">
        <f>(D20-E20)/E20</f>
        <v>-0.59944435769164661</v>
      </c>
      <c r="G20" s="41">
        <v>541</v>
      </c>
      <c r="H20" s="39">
        <v>38</v>
      </c>
      <c r="I20" s="39">
        <f>G20/H20</f>
        <v>14.236842105263158</v>
      </c>
      <c r="J20" s="39">
        <v>14</v>
      </c>
      <c r="K20" s="39">
        <v>2</v>
      </c>
      <c r="L20" s="41">
        <v>16424.400000000001</v>
      </c>
      <c r="M20" s="41">
        <v>2619</v>
      </c>
      <c r="N20" s="37">
        <v>44463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59">
        <v>7</v>
      </c>
      <c r="C21" s="28" t="s">
        <v>325</v>
      </c>
      <c r="D21" s="41">
        <v>3278.39</v>
      </c>
      <c r="E21" s="39">
        <v>4992.2</v>
      </c>
      <c r="F21" s="45">
        <f>(D21-E21)/E21</f>
        <v>-0.34329754416890351</v>
      </c>
      <c r="G21" s="41">
        <v>517</v>
      </c>
      <c r="H21" s="39">
        <v>19</v>
      </c>
      <c r="I21" s="39">
        <f>G21/H21</f>
        <v>27.210526315789473</v>
      </c>
      <c r="J21" s="39">
        <v>7</v>
      </c>
      <c r="K21" s="39">
        <v>5</v>
      </c>
      <c r="L21" s="41">
        <v>84013</v>
      </c>
      <c r="M21" s="41">
        <v>13135</v>
      </c>
      <c r="N21" s="37">
        <v>44442</v>
      </c>
      <c r="O21" s="4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42" t="s">
        <v>36</v>
      </c>
      <c r="C22" s="28" t="s">
        <v>312</v>
      </c>
      <c r="D22" s="41">
        <v>2582.9499999999998</v>
      </c>
      <c r="E22" s="39" t="s">
        <v>36</v>
      </c>
      <c r="F22" s="39" t="s">
        <v>36</v>
      </c>
      <c r="G22" s="41">
        <v>393</v>
      </c>
      <c r="H22" s="39">
        <v>15</v>
      </c>
      <c r="I22" s="39">
        <f>G22/H22</f>
        <v>26.2</v>
      </c>
      <c r="J22" s="39">
        <v>6</v>
      </c>
      <c r="K22" s="39">
        <v>8</v>
      </c>
      <c r="L22" s="41">
        <v>155722</v>
      </c>
      <c r="M22" s="41">
        <v>25217</v>
      </c>
      <c r="N22" s="37">
        <v>44421</v>
      </c>
      <c r="O22" s="36" t="s">
        <v>41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195599.69000000006</v>
      </c>
      <c r="E23" s="34">
        <f t="shared" ref="E23:G23" si="1">SUM(E13:E22)</f>
        <v>150181.05000000002</v>
      </c>
      <c r="F23" s="53">
        <f t="shared" ref="F23" si="2">(D23-E23)/E23</f>
        <v>0.30242590526567792</v>
      </c>
      <c r="G23" s="34">
        <f t="shared" si="1"/>
        <v>30841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307</v>
      </c>
      <c r="D25" s="41">
        <v>1858.8</v>
      </c>
      <c r="E25" s="39">
        <v>2431.6</v>
      </c>
      <c r="F25" s="45">
        <f t="shared" ref="F25:F30" si="3">(D25-E25)/E25</f>
        <v>-0.23556506004277017</v>
      </c>
      <c r="G25" s="41">
        <v>356</v>
      </c>
      <c r="H25" s="39">
        <v>15</v>
      </c>
      <c r="I25" s="39">
        <f>G25/H25</f>
        <v>23.733333333333334</v>
      </c>
      <c r="J25" s="39">
        <v>4</v>
      </c>
      <c r="K25" s="39">
        <v>11</v>
      </c>
      <c r="L25" s="41">
        <v>225711</v>
      </c>
      <c r="M25" s="41">
        <v>48701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23</v>
      </c>
      <c r="C26" s="28" t="s">
        <v>326</v>
      </c>
      <c r="D26" s="41">
        <v>944</v>
      </c>
      <c r="E26" s="39">
        <v>110</v>
      </c>
      <c r="F26" s="45">
        <f t="shared" si="3"/>
        <v>7.581818181818182</v>
      </c>
      <c r="G26" s="41">
        <v>156</v>
      </c>
      <c r="H26" s="39">
        <v>3</v>
      </c>
      <c r="I26" s="39">
        <f t="shared" ref="I26:I33" si="4">G26/H26</f>
        <v>52</v>
      </c>
      <c r="J26" s="39">
        <v>3</v>
      </c>
      <c r="K26" s="39">
        <v>6</v>
      </c>
      <c r="L26" s="41">
        <v>13569.89</v>
      </c>
      <c r="M26" s="41">
        <v>2536</v>
      </c>
      <c r="N26" s="37">
        <v>44435</v>
      </c>
      <c r="O26" s="36" t="s">
        <v>68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18</v>
      </c>
      <c r="C27" s="28" t="s">
        <v>313</v>
      </c>
      <c r="D27" s="41">
        <v>765.5</v>
      </c>
      <c r="E27" s="39">
        <v>687.7</v>
      </c>
      <c r="F27" s="45">
        <f t="shared" si="3"/>
        <v>0.11313072560709604</v>
      </c>
      <c r="G27" s="41">
        <v>113</v>
      </c>
      <c r="H27" s="39">
        <v>3</v>
      </c>
      <c r="I27" s="39">
        <f t="shared" si="4"/>
        <v>37.666666666666664</v>
      </c>
      <c r="J27" s="39">
        <v>1</v>
      </c>
      <c r="K27" s="39">
        <v>10</v>
      </c>
      <c r="L27" s="41">
        <v>179437.34</v>
      </c>
      <c r="M27" s="41">
        <v>28458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320</v>
      </c>
      <c r="D28" s="41">
        <v>720.3</v>
      </c>
      <c r="E28" s="39">
        <v>2393.73</v>
      </c>
      <c r="F28" s="45">
        <f t="shared" si="3"/>
        <v>-0.69908886967201822</v>
      </c>
      <c r="G28" s="41">
        <v>106</v>
      </c>
      <c r="H28" s="39">
        <v>4</v>
      </c>
      <c r="I28" s="39">
        <f t="shared" si="4"/>
        <v>26.5</v>
      </c>
      <c r="J28" s="39">
        <v>3</v>
      </c>
      <c r="K28" s="39">
        <v>5</v>
      </c>
      <c r="L28" s="41">
        <v>38703.279999999999</v>
      </c>
      <c r="M28" s="41">
        <v>6040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283</v>
      </c>
      <c r="D29" s="41">
        <v>520.97</v>
      </c>
      <c r="E29" s="41">
        <v>892.35</v>
      </c>
      <c r="F29" s="45">
        <f t="shared" si="3"/>
        <v>-0.41618199137109879</v>
      </c>
      <c r="G29" s="41">
        <v>98</v>
      </c>
      <c r="H29" s="39">
        <v>4</v>
      </c>
      <c r="I29" s="39">
        <f>G29/H29</f>
        <v>24.5</v>
      </c>
      <c r="J29" s="39">
        <v>1</v>
      </c>
      <c r="K29" s="39">
        <v>4</v>
      </c>
      <c r="L29" s="41">
        <v>23385.66</v>
      </c>
      <c r="M29" s="41">
        <v>5151</v>
      </c>
      <c r="N29" s="37">
        <v>44442</v>
      </c>
      <c r="O29" s="36" t="s">
        <v>129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13</v>
      </c>
      <c r="C30" s="28" t="s">
        <v>332</v>
      </c>
      <c r="D30" s="41">
        <v>517.69000000000005</v>
      </c>
      <c r="E30" s="39">
        <v>1373.7</v>
      </c>
      <c r="F30" s="45">
        <f t="shared" si="3"/>
        <v>-0.62314187959525369</v>
      </c>
      <c r="G30" s="41">
        <v>75</v>
      </c>
      <c r="H30" s="39">
        <v>2</v>
      </c>
      <c r="I30" s="39">
        <f t="shared" si="4"/>
        <v>37.5</v>
      </c>
      <c r="J30" s="39">
        <v>1</v>
      </c>
      <c r="K30" s="39">
        <v>12</v>
      </c>
      <c r="L30" s="41">
        <v>89869.05</v>
      </c>
      <c r="M30" s="41">
        <v>14410</v>
      </c>
      <c r="N30" s="37">
        <v>44393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42" t="s">
        <v>36</v>
      </c>
      <c r="C31" s="67" t="s">
        <v>243</v>
      </c>
      <c r="D31" s="41">
        <v>265</v>
      </c>
      <c r="E31" s="39" t="s">
        <v>36</v>
      </c>
      <c r="F31" s="45" t="s">
        <v>36</v>
      </c>
      <c r="G31" s="41">
        <v>42</v>
      </c>
      <c r="H31" s="39">
        <v>2</v>
      </c>
      <c r="I31" s="39">
        <f t="shared" si="4"/>
        <v>21</v>
      </c>
      <c r="J31" s="39">
        <v>1</v>
      </c>
      <c r="K31" s="39" t="s">
        <v>36</v>
      </c>
      <c r="L31" s="41">
        <v>48947.85</v>
      </c>
      <c r="M31" s="41">
        <v>11016</v>
      </c>
      <c r="N31" s="37">
        <v>44372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12</v>
      </c>
      <c r="C32" s="28" t="s">
        <v>337</v>
      </c>
      <c r="D32" s="41">
        <v>263.06</v>
      </c>
      <c r="E32" s="39">
        <v>1379.73</v>
      </c>
      <c r="F32" s="45">
        <f t="shared" ref="F32:F35" si="5">(D32-E32)/E32</f>
        <v>-0.80933950845455271</v>
      </c>
      <c r="G32" s="41">
        <v>60</v>
      </c>
      <c r="H32" s="39">
        <v>12</v>
      </c>
      <c r="I32" s="39">
        <f t="shared" si="4"/>
        <v>5</v>
      </c>
      <c r="J32" s="39">
        <v>7</v>
      </c>
      <c r="K32" s="39">
        <v>2</v>
      </c>
      <c r="L32" s="41">
        <v>1893.25</v>
      </c>
      <c r="M32" s="41">
        <v>406</v>
      </c>
      <c r="N32" s="37">
        <v>44463</v>
      </c>
      <c r="O32" s="36" t="s">
        <v>338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22</v>
      </c>
      <c r="C33" s="28" t="s">
        <v>141</v>
      </c>
      <c r="D33" s="41">
        <v>214</v>
      </c>
      <c r="E33" s="39">
        <v>115</v>
      </c>
      <c r="F33" s="45">
        <f t="shared" si="5"/>
        <v>0.86086956521739133</v>
      </c>
      <c r="G33" s="41">
        <v>38</v>
      </c>
      <c r="H33" s="39">
        <v>3</v>
      </c>
      <c r="I33" s="39">
        <f t="shared" si="4"/>
        <v>12.666666666666666</v>
      </c>
      <c r="J33" s="39">
        <v>2</v>
      </c>
      <c r="K33" s="39">
        <v>8</v>
      </c>
      <c r="L33" s="41">
        <v>11053.86</v>
      </c>
      <c r="M33" s="41">
        <v>2351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21</v>
      </c>
      <c r="C34" s="40" t="s">
        <v>216</v>
      </c>
      <c r="D34" s="41">
        <v>166</v>
      </c>
      <c r="E34" s="41">
        <v>278</v>
      </c>
      <c r="F34" s="45">
        <f t="shared" si="5"/>
        <v>-0.40287769784172661</v>
      </c>
      <c r="G34" s="41">
        <v>30</v>
      </c>
      <c r="H34" s="39" t="s">
        <v>36</v>
      </c>
      <c r="I34" s="39" t="s">
        <v>36</v>
      </c>
      <c r="J34" s="39">
        <v>1</v>
      </c>
      <c r="K34" s="39">
        <v>19</v>
      </c>
      <c r="L34" s="41">
        <f>13101+D34</f>
        <v>13267</v>
      </c>
      <c r="M34" s="41">
        <v>2338</v>
      </c>
      <c r="N34" s="37">
        <v>44330</v>
      </c>
      <c r="O34" s="4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201835.01000000004</v>
      </c>
      <c r="E35" s="34">
        <f t="shared" ref="E35:G35" si="6">SUM(E23:E34)</f>
        <v>159842.86000000007</v>
      </c>
      <c r="F35" s="53">
        <f t="shared" si="5"/>
        <v>0.262708950528037</v>
      </c>
      <c r="G35" s="34">
        <f t="shared" si="6"/>
        <v>31915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323</v>
      </c>
      <c r="D37" s="41">
        <v>124.1</v>
      </c>
      <c r="E37" s="39">
        <v>747.6</v>
      </c>
      <c r="F37" s="45">
        <f>(D37-E37)/E37</f>
        <v>-0.83400214018191543</v>
      </c>
      <c r="G37" s="41">
        <v>19</v>
      </c>
      <c r="H37" s="39" t="s">
        <v>36</v>
      </c>
      <c r="I37" s="39" t="s">
        <v>36</v>
      </c>
      <c r="J37" s="39">
        <v>2</v>
      </c>
      <c r="K37" s="39">
        <v>8</v>
      </c>
      <c r="L37" s="41">
        <v>42304.170000000006</v>
      </c>
      <c r="M37" s="41">
        <v>7681</v>
      </c>
      <c r="N37" s="37">
        <v>44421</v>
      </c>
      <c r="O37" s="36" t="s">
        <v>324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8</v>
      </c>
      <c r="C38" s="28" t="s">
        <v>339</v>
      </c>
      <c r="D38" s="41">
        <v>109.6</v>
      </c>
      <c r="E38" s="39">
        <v>3655.33</v>
      </c>
      <c r="F38" s="45">
        <f>(D38-E38)/E38</f>
        <v>-0.97001638702935167</v>
      </c>
      <c r="G38" s="41">
        <v>16</v>
      </c>
      <c r="H38" s="39">
        <v>6</v>
      </c>
      <c r="I38" s="39">
        <f>G38/H38</f>
        <v>2.6666666666666665</v>
      </c>
      <c r="J38" s="39">
        <v>4</v>
      </c>
      <c r="K38" s="39">
        <v>2</v>
      </c>
      <c r="L38" s="41">
        <v>5629.03</v>
      </c>
      <c r="M38" s="41">
        <v>916</v>
      </c>
      <c r="N38" s="37">
        <v>44463</v>
      </c>
      <c r="O38" s="36" t="s">
        <v>48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14"/>
      <c r="B39" s="14"/>
      <c r="C39" s="27" t="s">
        <v>285</v>
      </c>
      <c r="D39" s="34">
        <f>SUM(D35:D38)</f>
        <v>202068.71000000005</v>
      </c>
      <c r="E39" s="34">
        <f t="shared" ref="E39:G39" si="7">SUM(E35:E38)</f>
        <v>164245.79000000007</v>
      </c>
      <c r="F39" s="53">
        <f>(D39-E39)/E39</f>
        <v>0.23028243220115394</v>
      </c>
      <c r="G39" s="34">
        <f t="shared" si="7"/>
        <v>31950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sheetPr codeName="Sheet69"/>
  <dimension ref="A1:Z65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8.88671875" style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 ht="21.6">
      <c r="A6" s="159"/>
      <c r="B6" s="159"/>
      <c r="C6" s="156"/>
      <c r="D6" s="4" t="s">
        <v>335</v>
      </c>
      <c r="E6" s="4" t="s">
        <v>342</v>
      </c>
      <c r="F6" s="156"/>
      <c r="G6" s="4" t="s">
        <v>335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Z9" s="32"/>
    </row>
    <row r="10" spans="1:26" ht="21.6">
      <c r="A10" s="159"/>
      <c r="B10" s="159"/>
      <c r="C10" s="156"/>
      <c r="D10" s="75" t="s">
        <v>336</v>
      </c>
      <c r="E10" s="75" t="s">
        <v>343</v>
      </c>
      <c r="F10" s="156"/>
      <c r="G10" s="75" t="s">
        <v>336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>
        <v>1</v>
      </c>
      <c r="C13" s="28" t="s">
        <v>213</v>
      </c>
      <c r="D13" s="41">
        <v>70904.990000000005</v>
      </c>
      <c r="E13" s="39">
        <v>96210.94</v>
      </c>
      <c r="F13" s="45">
        <f>(D13-E13)/E13</f>
        <v>-0.26302570165097644</v>
      </c>
      <c r="G13" s="41">
        <v>9872</v>
      </c>
      <c r="H13" s="39">
        <v>139</v>
      </c>
      <c r="I13" s="39">
        <f>G13/H13</f>
        <v>71.021582733812949</v>
      </c>
      <c r="J13" s="39">
        <v>16</v>
      </c>
      <c r="K13" s="39">
        <v>2</v>
      </c>
      <c r="L13" s="41">
        <v>229069.71</v>
      </c>
      <c r="M13" s="41">
        <v>32540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2</v>
      </c>
      <c r="C14" s="28" t="s">
        <v>265</v>
      </c>
      <c r="D14" s="41">
        <v>40988.61</v>
      </c>
      <c r="E14" s="39">
        <v>58122.559999999998</v>
      </c>
      <c r="F14" s="45">
        <f>(D14-E14)/E14</f>
        <v>-0.2947900092494205</v>
      </c>
      <c r="G14" s="41">
        <v>8344</v>
      </c>
      <c r="H14" s="39">
        <v>162</v>
      </c>
      <c r="I14" s="39">
        <f>G14/H14</f>
        <v>51.506172839506171</v>
      </c>
      <c r="J14" s="39">
        <v>19</v>
      </c>
      <c r="K14" s="39">
        <v>2</v>
      </c>
      <c r="L14" s="41">
        <v>109211</v>
      </c>
      <c r="M14" s="41">
        <v>22450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173</v>
      </c>
      <c r="D15" s="41">
        <v>9856.9</v>
      </c>
      <c r="E15" s="39">
        <v>16918.53</v>
      </c>
      <c r="F15" s="45">
        <f>(D15-E15)/E15</f>
        <v>-0.41739028154337282</v>
      </c>
      <c r="G15" s="41">
        <v>1646</v>
      </c>
      <c r="H15" s="39">
        <v>58</v>
      </c>
      <c r="I15" s="39">
        <f>G15/H15</f>
        <v>28.379310344827587</v>
      </c>
      <c r="J15" s="39">
        <v>20</v>
      </c>
      <c r="K15" s="39">
        <v>2</v>
      </c>
      <c r="L15" s="41">
        <v>35106.58</v>
      </c>
      <c r="M15" s="41">
        <v>6061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322</v>
      </c>
      <c r="D16" s="41">
        <v>8901.41</v>
      </c>
      <c r="E16" s="39" t="s">
        <v>36</v>
      </c>
      <c r="F16" s="39" t="s">
        <v>36</v>
      </c>
      <c r="G16" s="41">
        <v>1413</v>
      </c>
      <c r="H16" s="39">
        <v>70</v>
      </c>
      <c r="I16" s="39">
        <f>G16/H16</f>
        <v>20.185714285714287</v>
      </c>
      <c r="J16" s="39">
        <v>18</v>
      </c>
      <c r="K16" s="39">
        <v>1</v>
      </c>
      <c r="L16" s="41">
        <v>8901.41</v>
      </c>
      <c r="M16" s="41">
        <v>1413</v>
      </c>
      <c r="N16" s="37">
        <v>44463</v>
      </c>
      <c r="O16" s="36" t="s">
        <v>68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321</v>
      </c>
      <c r="D17" s="41">
        <v>7794</v>
      </c>
      <c r="E17" s="39">
        <v>15940</v>
      </c>
      <c r="F17" s="45">
        <f>(D17-E17)/E17</f>
        <v>-0.51104140526976161</v>
      </c>
      <c r="G17" s="41">
        <v>1226</v>
      </c>
      <c r="H17" s="39" t="s">
        <v>36</v>
      </c>
      <c r="I17" s="39" t="s">
        <v>36</v>
      </c>
      <c r="J17" s="39">
        <v>12</v>
      </c>
      <c r="K17" s="39">
        <v>3</v>
      </c>
      <c r="L17" s="41">
        <v>72750</v>
      </c>
      <c r="M17" s="41">
        <v>11684</v>
      </c>
      <c r="N17" s="37">
        <v>44449</v>
      </c>
      <c r="O17" s="36" t="s">
        <v>65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6</v>
      </c>
      <c r="C18" s="28" t="s">
        <v>306</v>
      </c>
      <c r="D18" s="41">
        <v>6742.94</v>
      </c>
      <c r="E18" s="39">
        <v>9958.41</v>
      </c>
      <c r="F18" s="45">
        <f>(D18-E18)/E18</f>
        <v>-0.32288989909031668</v>
      </c>
      <c r="G18" s="41">
        <v>1377</v>
      </c>
      <c r="H18" s="39">
        <v>63</v>
      </c>
      <c r="I18" s="39">
        <f>G18/H18</f>
        <v>21.857142857142858</v>
      </c>
      <c r="J18" s="39">
        <v>11</v>
      </c>
      <c r="K18" s="39">
        <v>6</v>
      </c>
      <c r="L18" s="41">
        <v>150141</v>
      </c>
      <c r="M18" s="41">
        <v>24346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5</v>
      </c>
      <c r="C19" s="28" t="s">
        <v>325</v>
      </c>
      <c r="D19" s="41">
        <v>4992.2</v>
      </c>
      <c r="E19" s="39">
        <v>10018.17</v>
      </c>
      <c r="F19" s="45">
        <f>(D19-E19)/E19</f>
        <v>-0.50168543755995354</v>
      </c>
      <c r="G19" s="41">
        <v>804</v>
      </c>
      <c r="H19" s="39">
        <v>33</v>
      </c>
      <c r="I19" s="39">
        <f>G19/H19</f>
        <v>24.363636363636363</v>
      </c>
      <c r="J19" s="39">
        <v>9</v>
      </c>
      <c r="K19" s="39">
        <v>4</v>
      </c>
      <c r="L19" s="41">
        <v>78926</v>
      </c>
      <c r="M19" s="41">
        <v>12288</v>
      </c>
      <c r="N19" s="37">
        <v>44442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 t="s">
        <v>34</v>
      </c>
      <c r="C20" s="28" t="s">
        <v>339</v>
      </c>
      <c r="D20" s="41">
        <v>3655.33</v>
      </c>
      <c r="E20" s="39" t="s">
        <v>36</v>
      </c>
      <c r="F20" s="39" t="s">
        <v>36</v>
      </c>
      <c r="G20" s="41">
        <v>583</v>
      </c>
      <c r="H20" s="39">
        <v>68</v>
      </c>
      <c r="I20" s="39">
        <f>G20/H20</f>
        <v>8.5735294117647065</v>
      </c>
      <c r="J20" s="39">
        <v>15</v>
      </c>
      <c r="K20" s="39">
        <v>1</v>
      </c>
      <c r="L20" s="41">
        <v>4221.01</v>
      </c>
      <c r="M20" s="41">
        <v>668</v>
      </c>
      <c r="N20" s="37">
        <v>44463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9</v>
      </c>
      <c r="C21" s="28" t="s">
        <v>307</v>
      </c>
      <c r="D21" s="41">
        <v>2431.6</v>
      </c>
      <c r="E21" s="39">
        <v>4623.04</v>
      </c>
      <c r="F21" s="45">
        <f>(D21-E21)/E21</f>
        <v>-0.47402574929051017</v>
      </c>
      <c r="G21" s="41">
        <v>467</v>
      </c>
      <c r="H21" s="39">
        <v>12</v>
      </c>
      <c r="I21" s="39">
        <f>G21/H21</f>
        <v>38.916666666666664</v>
      </c>
      <c r="J21" s="39">
        <v>4</v>
      </c>
      <c r="K21" s="39">
        <v>10</v>
      </c>
      <c r="L21" s="41">
        <v>223751</v>
      </c>
      <c r="M21" s="41">
        <v>48322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8</v>
      </c>
      <c r="C22" s="28" t="s">
        <v>320</v>
      </c>
      <c r="D22" s="41">
        <v>2393.73</v>
      </c>
      <c r="E22" s="39">
        <v>5349</v>
      </c>
      <c r="F22" s="45">
        <f>(D22-E22)/E22</f>
        <v>-0.55249018508132364</v>
      </c>
      <c r="G22" s="41">
        <v>352</v>
      </c>
      <c r="H22" s="39">
        <v>8</v>
      </c>
      <c r="I22" s="39">
        <f>G22/H22</f>
        <v>44</v>
      </c>
      <c r="J22" s="39">
        <v>4</v>
      </c>
      <c r="K22" s="39">
        <v>4</v>
      </c>
      <c r="L22" s="41">
        <v>37120.03</v>
      </c>
      <c r="M22" s="41">
        <v>5793</v>
      </c>
      <c r="N22" s="37">
        <v>44442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158661.71000000002</v>
      </c>
      <c r="E23" s="34">
        <f t="shared" ref="E23:G23" si="0">SUM(E13:E22)</f>
        <v>217140.65000000002</v>
      </c>
      <c r="F23" s="65">
        <f>(D23-E23)/E23</f>
        <v>-0.26931364532619756</v>
      </c>
      <c r="G23" s="34">
        <f t="shared" si="0"/>
        <v>26084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149</v>
      </c>
      <c r="C25" s="28" t="s">
        <v>292</v>
      </c>
      <c r="D25" s="41">
        <v>1384.62</v>
      </c>
      <c r="E25" s="39" t="s">
        <v>36</v>
      </c>
      <c r="F25" s="39" t="s">
        <v>36</v>
      </c>
      <c r="G25" s="41">
        <v>286</v>
      </c>
      <c r="H25" s="39">
        <v>7</v>
      </c>
      <c r="I25" s="39"/>
      <c r="J25" s="39">
        <v>7</v>
      </c>
      <c r="K25" s="39">
        <v>0</v>
      </c>
      <c r="L25" s="41">
        <v>1384.62</v>
      </c>
      <c r="M25" s="41">
        <v>286</v>
      </c>
      <c r="N25" s="37" t="s">
        <v>150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 t="s">
        <v>34</v>
      </c>
      <c r="C26" s="28" t="s">
        <v>337</v>
      </c>
      <c r="D26" s="41">
        <v>1379.73</v>
      </c>
      <c r="E26" s="39" t="s">
        <v>36</v>
      </c>
      <c r="F26" s="39" t="s">
        <v>36</v>
      </c>
      <c r="G26" s="41">
        <v>287</v>
      </c>
      <c r="H26" s="39">
        <v>36</v>
      </c>
      <c r="I26" s="39">
        <f>G26/H26</f>
        <v>7.9722222222222223</v>
      </c>
      <c r="J26" s="39">
        <v>8</v>
      </c>
      <c r="K26" s="39">
        <v>1</v>
      </c>
      <c r="L26" s="41">
        <v>1379.73</v>
      </c>
      <c r="M26" s="41">
        <v>287</v>
      </c>
      <c r="N26" s="37">
        <v>44463</v>
      </c>
      <c r="O26" s="36" t="s">
        <v>338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13</v>
      </c>
      <c r="C27" s="28" t="s">
        <v>332</v>
      </c>
      <c r="D27" s="41">
        <v>1373.7</v>
      </c>
      <c r="E27" s="39">
        <v>1467.79</v>
      </c>
      <c r="F27" s="45">
        <f>(D27-E27)/E27</f>
        <v>-6.410317552238394E-2</v>
      </c>
      <c r="G27" s="41">
        <v>213</v>
      </c>
      <c r="H27" s="39">
        <v>4</v>
      </c>
      <c r="I27" s="39">
        <f>G27/H27</f>
        <v>53.25</v>
      </c>
      <c r="J27" s="39">
        <v>1</v>
      </c>
      <c r="K27" s="39">
        <v>11</v>
      </c>
      <c r="L27" s="41">
        <v>89183.360000000001</v>
      </c>
      <c r="M27" s="41">
        <v>14309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59">
        <v>10</v>
      </c>
      <c r="C28" s="28" t="s">
        <v>283</v>
      </c>
      <c r="D28" s="41">
        <v>892.35</v>
      </c>
      <c r="E28" s="39">
        <v>2975.91</v>
      </c>
      <c r="F28" s="45">
        <f>(D28-E28)/E28</f>
        <v>-0.70014214139540509</v>
      </c>
      <c r="G28" s="41">
        <v>172</v>
      </c>
      <c r="H28" s="39">
        <v>10</v>
      </c>
      <c r="I28" s="39">
        <f>G28/H28</f>
        <v>17.2</v>
      </c>
      <c r="J28" s="39">
        <v>3</v>
      </c>
      <c r="K28" s="39">
        <v>4</v>
      </c>
      <c r="L28" s="41">
        <v>22704.69</v>
      </c>
      <c r="M28" s="41">
        <v>5021</v>
      </c>
      <c r="N28" s="37">
        <v>44442</v>
      </c>
      <c r="O28" s="36" t="s">
        <v>129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59" t="s">
        <v>34</v>
      </c>
      <c r="C29" s="28" t="s">
        <v>344</v>
      </c>
      <c r="D29" s="41">
        <v>771.8</v>
      </c>
      <c r="E29" s="39" t="s">
        <v>36</v>
      </c>
      <c r="F29" s="39" t="s">
        <v>36</v>
      </c>
      <c r="G29" s="41">
        <v>107</v>
      </c>
      <c r="H29" s="39">
        <v>19</v>
      </c>
      <c r="I29" s="39">
        <f>G29/H29</f>
        <v>5.6315789473684212</v>
      </c>
      <c r="J29" s="39">
        <v>5</v>
      </c>
      <c r="K29" s="39">
        <v>1</v>
      </c>
      <c r="L29" s="41">
        <v>771.8</v>
      </c>
      <c r="M29" s="41">
        <v>107</v>
      </c>
      <c r="N29" s="37">
        <v>44463</v>
      </c>
      <c r="O29" s="36" t="s">
        <v>132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12</v>
      </c>
      <c r="C30" s="28" t="s">
        <v>323</v>
      </c>
      <c r="D30" s="41">
        <v>747.6</v>
      </c>
      <c r="E30" s="39">
        <v>1816.6000000000001</v>
      </c>
      <c r="F30" s="45">
        <f t="shared" ref="F30:F35" si="1">(D30-E30)/E30</f>
        <v>-0.58846196190685895</v>
      </c>
      <c r="G30" s="41">
        <v>125</v>
      </c>
      <c r="H30" s="39" t="s">
        <v>36</v>
      </c>
      <c r="I30" s="39" t="s">
        <v>36</v>
      </c>
      <c r="J30" s="39">
        <v>4</v>
      </c>
      <c r="K30" s="39">
        <v>7</v>
      </c>
      <c r="L30" s="41">
        <v>41690.370000000003</v>
      </c>
      <c r="M30" s="41">
        <v>7577</v>
      </c>
      <c r="N30" s="37">
        <v>44421</v>
      </c>
      <c r="O30" s="36" t="s">
        <v>324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345</v>
      </c>
      <c r="D31" s="41">
        <v>737.3</v>
      </c>
      <c r="E31" s="39">
        <v>2366.1999999999998</v>
      </c>
      <c r="F31" s="45">
        <f t="shared" si="1"/>
        <v>-0.68840334713887241</v>
      </c>
      <c r="G31" s="41">
        <v>110</v>
      </c>
      <c r="H31" s="39">
        <v>3</v>
      </c>
      <c r="I31" s="39">
        <f>G31/H31</f>
        <v>36.666666666666664</v>
      </c>
      <c r="J31" s="39">
        <v>2</v>
      </c>
      <c r="K31" s="39">
        <v>4</v>
      </c>
      <c r="L31" s="41">
        <v>15659.59</v>
      </c>
      <c r="M31" s="41">
        <v>2610</v>
      </c>
      <c r="N31" s="37">
        <v>44442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15</v>
      </c>
      <c r="C32" s="28" t="s">
        <v>313</v>
      </c>
      <c r="D32" s="41">
        <v>687.7</v>
      </c>
      <c r="E32" s="39">
        <v>1181.9999999999998</v>
      </c>
      <c r="F32" s="45">
        <f t="shared" si="1"/>
        <v>-0.41818950930626042</v>
      </c>
      <c r="G32" s="41">
        <v>100</v>
      </c>
      <c r="H32" s="39">
        <v>2</v>
      </c>
      <c r="I32" s="39">
        <f>G32/H32</f>
        <v>50</v>
      </c>
      <c r="J32" s="39">
        <v>1</v>
      </c>
      <c r="K32" s="39">
        <v>9</v>
      </c>
      <c r="L32" s="41">
        <v>178383.09</v>
      </c>
      <c r="M32" s="41">
        <v>28304</v>
      </c>
      <c r="N32" s="37">
        <v>44407</v>
      </c>
      <c r="O32" s="4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346</v>
      </c>
      <c r="D33" s="41">
        <v>351.3</v>
      </c>
      <c r="E33" s="39">
        <v>430.45</v>
      </c>
      <c r="F33" s="45">
        <f t="shared" si="1"/>
        <v>-0.18387733766988032</v>
      </c>
      <c r="G33" s="41">
        <v>51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1426.1</v>
      </c>
      <c r="M33" s="41">
        <v>215</v>
      </c>
      <c r="N33" s="37">
        <v>44456</v>
      </c>
      <c r="O33" s="36" t="s">
        <v>347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19</v>
      </c>
      <c r="C34" s="28" t="s">
        <v>348</v>
      </c>
      <c r="D34" s="41">
        <v>309.58999999999997</v>
      </c>
      <c r="E34" s="39">
        <v>391.88</v>
      </c>
      <c r="F34" s="45">
        <f t="shared" si="1"/>
        <v>-0.2099877513524549</v>
      </c>
      <c r="G34" s="41">
        <v>57</v>
      </c>
      <c r="H34" s="39">
        <v>2</v>
      </c>
      <c r="I34" s="39">
        <f>G34/H34</f>
        <v>28.5</v>
      </c>
      <c r="J34" s="39">
        <v>1</v>
      </c>
      <c r="K34" s="39">
        <v>11</v>
      </c>
      <c r="L34" s="41">
        <v>158264.74</v>
      </c>
      <c r="M34" s="41">
        <v>32749</v>
      </c>
      <c r="N34" s="37">
        <v>44393</v>
      </c>
      <c r="O34" s="36" t="s">
        <v>45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167297.40000000002</v>
      </c>
      <c r="E35" s="34">
        <f t="shared" ref="E35:G35" si="2">SUM(E23:E34)</f>
        <v>227771.48000000007</v>
      </c>
      <c r="F35" s="65">
        <f t="shared" si="1"/>
        <v>-0.26550330181812065</v>
      </c>
      <c r="G35" s="34">
        <f t="shared" si="2"/>
        <v>27592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20</v>
      </c>
      <c r="C37" s="40" t="s">
        <v>216</v>
      </c>
      <c r="D37" s="41">
        <v>278</v>
      </c>
      <c r="E37" s="41">
        <v>357</v>
      </c>
      <c r="F37" s="45">
        <f t="shared" ref="F37:F42" si="3">(D37-E37)/E37</f>
        <v>-0.22128851540616246</v>
      </c>
      <c r="G37" s="41">
        <v>51</v>
      </c>
      <c r="H37" s="39" t="s">
        <v>36</v>
      </c>
      <c r="I37" s="39" t="s">
        <v>36</v>
      </c>
      <c r="J37" s="39">
        <v>1</v>
      </c>
      <c r="K37" s="39">
        <v>18</v>
      </c>
      <c r="L37" s="41">
        <v>12821</v>
      </c>
      <c r="M37" s="41">
        <v>2282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16</v>
      </c>
      <c r="C38" s="28" t="s">
        <v>141</v>
      </c>
      <c r="D38" s="41">
        <v>115</v>
      </c>
      <c r="E38" s="39">
        <v>908</v>
      </c>
      <c r="F38" s="45">
        <f t="shared" si="3"/>
        <v>-0.87334801762114533</v>
      </c>
      <c r="G38" s="41">
        <v>20</v>
      </c>
      <c r="H38" s="39">
        <v>2</v>
      </c>
      <c r="I38" s="39">
        <f>G38/H38</f>
        <v>10</v>
      </c>
      <c r="J38" s="39">
        <v>2</v>
      </c>
      <c r="K38" s="39">
        <v>7</v>
      </c>
      <c r="L38" s="41">
        <v>10713.86</v>
      </c>
      <c r="M38" s="41">
        <v>2295</v>
      </c>
      <c r="N38" s="37">
        <v>44421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24</v>
      </c>
      <c r="C39" s="28" t="s">
        <v>326</v>
      </c>
      <c r="D39" s="41">
        <v>110</v>
      </c>
      <c r="E39" s="39">
        <v>110</v>
      </c>
      <c r="F39" s="45">
        <f t="shared" si="3"/>
        <v>0</v>
      </c>
      <c r="G39" s="41">
        <v>20</v>
      </c>
      <c r="H39" s="39">
        <v>2</v>
      </c>
      <c r="I39" s="39">
        <f>G39/H39</f>
        <v>10</v>
      </c>
      <c r="J39" s="39">
        <v>1</v>
      </c>
      <c r="K39" s="39">
        <v>5</v>
      </c>
      <c r="L39" s="41">
        <v>12559.89</v>
      </c>
      <c r="M39" s="41">
        <v>2368</v>
      </c>
      <c r="N39" s="37">
        <v>44435</v>
      </c>
      <c r="O39" s="36" t="s">
        <v>68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349</v>
      </c>
      <c r="D40" s="41">
        <v>100.7</v>
      </c>
      <c r="E40" s="39">
        <v>645.47</v>
      </c>
      <c r="F40" s="45">
        <f t="shared" si="3"/>
        <v>-0.84398965095201939</v>
      </c>
      <c r="G40" s="41">
        <v>26</v>
      </c>
      <c r="H40" s="39">
        <v>9</v>
      </c>
      <c r="I40" s="39">
        <f>G40/H40</f>
        <v>2.8888888888888888</v>
      </c>
      <c r="J40" s="39">
        <v>4</v>
      </c>
      <c r="K40" s="39">
        <v>3</v>
      </c>
      <c r="L40" s="41">
        <v>4070.44</v>
      </c>
      <c r="M40" s="41">
        <v>958</v>
      </c>
      <c r="N40" s="37">
        <v>44449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59">
        <v>22</v>
      </c>
      <c r="C41" s="47" t="s">
        <v>327</v>
      </c>
      <c r="D41" s="41">
        <v>35</v>
      </c>
      <c r="E41" s="39">
        <v>167</v>
      </c>
      <c r="F41" s="45">
        <f t="shared" si="3"/>
        <v>-0.79041916167664672</v>
      </c>
      <c r="G41" s="41">
        <v>9</v>
      </c>
      <c r="H41" s="39" t="s">
        <v>36</v>
      </c>
      <c r="I41" s="39" t="s">
        <v>36</v>
      </c>
      <c r="J41" s="39">
        <v>1</v>
      </c>
      <c r="K41" s="39">
        <v>7</v>
      </c>
      <c r="L41" s="41">
        <v>3804</v>
      </c>
      <c r="M41" s="41">
        <v>677</v>
      </c>
      <c r="N41" s="37">
        <v>44414</v>
      </c>
      <c r="O41" s="36" t="s">
        <v>204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14"/>
      <c r="B42" s="14"/>
      <c r="C42" s="27" t="s">
        <v>276</v>
      </c>
      <c r="D42" s="34">
        <f>SUM(D35:D41)</f>
        <v>167936.10000000003</v>
      </c>
      <c r="E42" s="34">
        <f t="shared" ref="E42:G42" si="4">SUM(E35:E41)</f>
        <v>229958.95000000007</v>
      </c>
      <c r="F42" s="65">
        <f t="shared" si="3"/>
        <v>-0.26971270307157003</v>
      </c>
      <c r="G42" s="34">
        <f t="shared" si="4"/>
        <v>27718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sheetPr codeName="Sheet70"/>
  <dimension ref="A1:Z66"/>
  <sheetViews>
    <sheetView topLeftCell="A25" zoomScale="60" zoomScaleNormal="60" workbookViewId="0">
      <selection activeCell="A39" sqref="A39:XFD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8.88671875" style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 ht="21.6">
      <c r="A6" s="159"/>
      <c r="B6" s="159"/>
      <c r="C6" s="156"/>
      <c r="D6" s="4" t="s">
        <v>342</v>
      </c>
      <c r="E6" s="4" t="s">
        <v>352</v>
      </c>
      <c r="F6" s="156"/>
      <c r="G6" s="4" t="s">
        <v>352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Z9" s="32"/>
    </row>
    <row r="10" spans="1:26" ht="21.6">
      <c r="A10" s="159"/>
      <c r="B10" s="159"/>
      <c r="C10" s="156"/>
      <c r="D10" s="75" t="s">
        <v>343</v>
      </c>
      <c r="E10" s="75" t="s">
        <v>353</v>
      </c>
      <c r="F10" s="156"/>
      <c r="G10" s="75" t="s">
        <v>353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213</v>
      </c>
      <c r="D13" s="41">
        <v>96210.94</v>
      </c>
      <c r="E13" s="39" t="s">
        <v>36</v>
      </c>
      <c r="F13" s="39" t="s">
        <v>36</v>
      </c>
      <c r="G13" s="41">
        <v>13333</v>
      </c>
      <c r="H13" s="39">
        <v>144</v>
      </c>
      <c r="I13" s="39">
        <f>G13/H13</f>
        <v>92.590277777777771</v>
      </c>
      <c r="J13" s="39">
        <v>17</v>
      </c>
      <c r="K13" s="39">
        <v>1</v>
      </c>
      <c r="L13" s="41">
        <v>109873.88</v>
      </c>
      <c r="M13" s="41">
        <v>15219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 t="s">
        <v>34</v>
      </c>
      <c r="C14" s="28" t="s">
        <v>265</v>
      </c>
      <c r="D14" s="41">
        <v>58122.559999999998</v>
      </c>
      <c r="E14" s="39" t="s">
        <v>36</v>
      </c>
      <c r="F14" s="39" t="s">
        <v>36</v>
      </c>
      <c r="G14" s="41">
        <v>11912</v>
      </c>
      <c r="H14" s="39">
        <v>154</v>
      </c>
      <c r="I14" s="39">
        <f>G14/H14</f>
        <v>77.350649350649348</v>
      </c>
      <c r="J14" s="39">
        <v>20</v>
      </c>
      <c r="K14" s="39">
        <v>1</v>
      </c>
      <c r="L14" s="41">
        <v>59270</v>
      </c>
      <c r="M14" s="41">
        <v>12140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 t="s">
        <v>34</v>
      </c>
      <c r="C15" s="28" t="s">
        <v>173</v>
      </c>
      <c r="D15" s="41">
        <v>16918.53</v>
      </c>
      <c r="E15" s="39" t="s">
        <v>36</v>
      </c>
      <c r="F15" s="39" t="s">
        <v>36</v>
      </c>
      <c r="G15" s="41">
        <v>2872</v>
      </c>
      <c r="H15" s="39">
        <v>97</v>
      </c>
      <c r="I15" s="39">
        <f>G15/H15</f>
        <v>29.608247422680414</v>
      </c>
      <c r="J15" s="39">
        <v>14</v>
      </c>
      <c r="K15" s="39">
        <v>1</v>
      </c>
      <c r="L15" s="41">
        <v>16918.53</v>
      </c>
      <c r="M15" s="41">
        <v>2872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1</v>
      </c>
      <c r="C16" s="28" t="s">
        <v>321</v>
      </c>
      <c r="D16" s="41">
        <v>15940</v>
      </c>
      <c r="E16" s="39">
        <v>18862</v>
      </c>
      <c r="F16" s="45">
        <f t="shared" ref="F16:F23" si="0">(D16-E16)/E16</f>
        <v>-0.15491464319796416</v>
      </c>
      <c r="G16" s="41">
        <v>2527</v>
      </c>
      <c r="H16" s="39" t="s">
        <v>36</v>
      </c>
      <c r="I16" s="39" t="s">
        <v>36</v>
      </c>
      <c r="J16" s="39">
        <v>15</v>
      </c>
      <c r="K16" s="39">
        <v>2</v>
      </c>
      <c r="L16" s="41">
        <v>56943</v>
      </c>
      <c r="M16" s="41">
        <v>9138</v>
      </c>
      <c r="N16" s="37">
        <v>44449</v>
      </c>
      <c r="O16" s="36" t="s">
        <v>65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2</v>
      </c>
      <c r="C17" s="28" t="s">
        <v>325</v>
      </c>
      <c r="D17" s="41">
        <v>10018.17</v>
      </c>
      <c r="E17" s="39">
        <v>16278.83</v>
      </c>
      <c r="F17" s="45">
        <f t="shared" si="0"/>
        <v>-0.38458906444750635</v>
      </c>
      <c r="G17" s="41">
        <v>1589</v>
      </c>
      <c r="H17" s="39">
        <v>61</v>
      </c>
      <c r="I17" s="39">
        <f t="shared" ref="I17:I22" si="1">G17/H17</f>
        <v>26.049180327868854</v>
      </c>
      <c r="J17" s="39">
        <v>9</v>
      </c>
      <c r="K17" s="39">
        <v>3</v>
      </c>
      <c r="L17" s="41">
        <v>70281</v>
      </c>
      <c r="M17" s="41">
        <v>10852</v>
      </c>
      <c r="N17" s="37">
        <v>44442</v>
      </c>
      <c r="O17" s="36" t="s">
        <v>41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3</v>
      </c>
      <c r="C18" s="28" t="s">
        <v>306</v>
      </c>
      <c r="D18" s="41">
        <v>9958.41</v>
      </c>
      <c r="E18" s="39">
        <v>8781.44</v>
      </c>
      <c r="F18" s="45">
        <f t="shared" si="0"/>
        <v>0.13402927082574148</v>
      </c>
      <c r="G18" s="41">
        <v>2002</v>
      </c>
      <c r="H18" s="39">
        <v>74</v>
      </c>
      <c r="I18" s="39">
        <f t="shared" si="1"/>
        <v>27.054054054054053</v>
      </c>
      <c r="J18" s="39">
        <v>10</v>
      </c>
      <c r="K18" s="39">
        <v>5</v>
      </c>
      <c r="L18" s="41">
        <v>146472</v>
      </c>
      <c r="M18" s="41">
        <v>31772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4</v>
      </c>
      <c r="C19" s="28" t="s">
        <v>312</v>
      </c>
      <c r="D19" s="41">
        <v>9057.9599999999991</v>
      </c>
      <c r="E19" s="39">
        <v>6886.66</v>
      </c>
      <c r="F19" s="45">
        <f t="shared" si="0"/>
        <v>0.3152907214818213</v>
      </c>
      <c r="G19" s="41">
        <v>1388</v>
      </c>
      <c r="H19" s="39">
        <v>42</v>
      </c>
      <c r="I19" s="39">
        <f t="shared" si="1"/>
        <v>33.047619047619051</v>
      </c>
      <c r="J19" s="39">
        <v>7</v>
      </c>
      <c r="K19" s="39">
        <v>6</v>
      </c>
      <c r="L19" s="41">
        <v>139657</v>
      </c>
      <c r="M19" s="41">
        <v>22654</v>
      </c>
      <c r="N19" s="37">
        <v>44421</v>
      </c>
      <c r="O19" s="4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5</v>
      </c>
      <c r="C20" s="28" t="s">
        <v>320</v>
      </c>
      <c r="D20" s="41">
        <v>5349</v>
      </c>
      <c r="E20" s="39">
        <v>5629</v>
      </c>
      <c r="F20" s="45">
        <f t="shared" si="0"/>
        <v>-4.9742405400604012E-2</v>
      </c>
      <c r="G20" s="41">
        <v>783</v>
      </c>
      <c r="H20" s="39">
        <v>19</v>
      </c>
      <c r="I20" s="39">
        <f t="shared" si="1"/>
        <v>41.210526315789473</v>
      </c>
      <c r="J20" s="39">
        <v>7</v>
      </c>
      <c r="K20" s="39">
        <v>3</v>
      </c>
      <c r="L20" s="41">
        <v>31520.720000000001</v>
      </c>
      <c r="M20" s="41">
        <v>4923</v>
      </c>
      <c r="N20" s="37">
        <v>44442</v>
      </c>
      <c r="O20" s="36" t="s">
        <v>45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7</v>
      </c>
      <c r="C21" s="28" t="s">
        <v>307</v>
      </c>
      <c r="D21" s="41">
        <v>4623.04</v>
      </c>
      <c r="E21" s="39">
        <v>3951.26</v>
      </c>
      <c r="F21" s="45">
        <f t="shared" si="0"/>
        <v>0.17001665291577869</v>
      </c>
      <c r="G21" s="41">
        <v>888</v>
      </c>
      <c r="H21" s="39">
        <v>25</v>
      </c>
      <c r="I21" s="39">
        <f t="shared" si="1"/>
        <v>35.520000000000003</v>
      </c>
      <c r="J21" s="39">
        <v>6</v>
      </c>
      <c r="K21" s="39">
        <v>9</v>
      </c>
      <c r="L21" s="41">
        <v>221137</v>
      </c>
      <c r="M21" s="41">
        <v>47817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283</v>
      </c>
      <c r="D22" s="41">
        <v>2975.91</v>
      </c>
      <c r="E22" s="39">
        <v>4138.07</v>
      </c>
      <c r="F22" s="45">
        <f t="shared" si="0"/>
        <v>-0.28084590159180484</v>
      </c>
      <c r="G22" s="41">
        <v>606</v>
      </c>
      <c r="H22" s="39">
        <v>43</v>
      </c>
      <c r="I22" s="39">
        <f t="shared" si="1"/>
        <v>14.093023255813954</v>
      </c>
      <c r="J22" s="39">
        <v>5</v>
      </c>
      <c r="K22" s="39">
        <v>3</v>
      </c>
      <c r="L22" s="41">
        <v>21122.05</v>
      </c>
      <c r="M22" s="41">
        <v>4684</v>
      </c>
      <c r="N22" s="37">
        <v>44442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229174.52000000002</v>
      </c>
      <c r="E23" s="34">
        <f t="shared" ref="E23:G23" si="2">SUM(E13:E22)</f>
        <v>64527.260000000009</v>
      </c>
      <c r="F23" s="65">
        <f t="shared" si="0"/>
        <v>2.5515923037798287</v>
      </c>
      <c r="G23" s="34">
        <f t="shared" si="2"/>
        <v>37900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59">
        <v>8</v>
      </c>
      <c r="C25" s="28" t="s">
        <v>345</v>
      </c>
      <c r="D25" s="41">
        <v>2366.1999999999998</v>
      </c>
      <c r="E25" s="39">
        <v>2318.81</v>
      </c>
      <c r="F25" s="45">
        <f t="shared" ref="F25:F35" si="3">(D25-E25)/E25</f>
        <v>2.0437207015667466E-2</v>
      </c>
      <c r="G25" s="41">
        <v>363</v>
      </c>
      <c r="H25" s="39">
        <v>13</v>
      </c>
      <c r="I25" s="39">
        <f>G25/H25</f>
        <v>27.923076923076923</v>
      </c>
      <c r="J25" s="39">
        <v>4</v>
      </c>
      <c r="K25" s="39">
        <v>3</v>
      </c>
      <c r="L25" s="41">
        <v>14191.1</v>
      </c>
      <c r="M25" s="41">
        <v>2363</v>
      </c>
      <c r="N25" s="37">
        <v>44442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13</v>
      </c>
      <c r="C26" s="28" t="s">
        <v>323</v>
      </c>
      <c r="D26" s="41">
        <v>1816.6000000000001</v>
      </c>
      <c r="E26" s="39">
        <v>1237.69</v>
      </c>
      <c r="F26" s="45">
        <f t="shared" si="3"/>
        <v>0.46773424686310794</v>
      </c>
      <c r="G26" s="41">
        <v>282</v>
      </c>
      <c r="H26" s="39" t="s">
        <v>36</v>
      </c>
      <c r="I26" s="39" t="s">
        <v>36</v>
      </c>
      <c r="J26" s="39">
        <v>4</v>
      </c>
      <c r="K26" s="39">
        <v>6</v>
      </c>
      <c r="L26" s="41">
        <v>39974.44</v>
      </c>
      <c r="M26" s="41">
        <v>7259</v>
      </c>
      <c r="N26" s="37">
        <v>44421</v>
      </c>
      <c r="O26" s="36" t="s">
        <v>324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12</v>
      </c>
      <c r="C27" s="28" t="s">
        <v>332</v>
      </c>
      <c r="D27" s="41">
        <v>1467.79</v>
      </c>
      <c r="E27" s="39">
        <v>1311.42</v>
      </c>
      <c r="F27" s="45">
        <f t="shared" si="3"/>
        <v>0.11923716277012694</v>
      </c>
      <c r="G27" s="41">
        <v>214</v>
      </c>
      <c r="H27" s="39">
        <v>3</v>
      </c>
      <c r="I27" s="39">
        <f>G27/H27</f>
        <v>71.333333333333329</v>
      </c>
      <c r="J27" s="39">
        <v>1</v>
      </c>
      <c r="K27" s="39">
        <v>10</v>
      </c>
      <c r="L27" s="41">
        <v>87051.66</v>
      </c>
      <c r="M27" s="41">
        <v>13983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354</v>
      </c>
      <c r="D28" s="41">
        <v>1221</v>
      </c>
      <c r="E28" s="39">
        <v>1520</v>
      </c>
      <c r="F28" s="45">
        <f t="shared" si="3"/>
        <v>-0.19671052631578947</v>
      </c>
      <c r="G28" s="41">
        <v>188</v>
      </c>
      <c r="H28" s="39" t="s">
        <v>36</v>
      </c>
      <c r="I28" s="39" t="s">
        <v>36</v>
      </c>
      <c r="J28" s="39">
        <v>2</v>
      </c>
      <c r="K28" s="39">
        <v>2</v>
      </c>
      <c r="L28" s="41">
        <v>3833</v>
      </c>
      <c r="M28" s="41">
        <v>636</v>
      </c>
      <c r="N28" s="37">
        <v>44449</v>
      </c>
      <c r="O28" s="36" t="s">
        <v>65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18</v>
      </c>
      <c r="C29" s="28" t="s">
        <v>313</v>
      </c>
      <c r="D29" s="41">
        <v>1181.9999999999998</v>
      </c>
      <c r="E29" s="39">
        <v>841.75</v>
      </c>
      <c r="F29" s="45">
        <f t="shared" si="3"/>
        <v>0.40421740421740393</v>
      </c>
      <c r="G29" s="41">
        <v>186</v>
      </c>
      <c r="H29" s="39">
        <v>6</v>
      </c>
      <c r="I29" s="39">
        <f>G29/H29</f>
        <v>31</v>
      </c>
      <c r="J29" s="39">
        <v>44</v>
      </c>
      <c r="K29" s="39">
        <v>8</v>
      </c>
      <c r="L29" s="41">
        <v>177825.28999999998</v>
      </c>
      <c r="M29" s="41">
        <v>28217</v>
      </c>
      <c r="N29" s="37">
        <v>44407</v>
      </c>
      <c r="O29" s="46" t="s">
        <v>314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14</v>
      </c>
      <c r="C30" s="28" t="s">
        <v>141</v>
      </c>
      <c r="D30" s="41">
        <v>908</v>
      </c>
      <c r="E30" s="39">
        <v>851</v>
      </c>
      <c r="F30" s="45">
        <f t="shared" si="3"/>
        <v>6.6980023501762631E-2</v>
      </c>
      <c r="G30" s="41">
        <v>206</v>
      </c>
      <c r="H30" s="39">
        <v>4</v>
      </c>
      <c r="I30" s="39">
        <f>G30/H30</f>
        <v>51.5</v>
      </c>
      <c r="J30" s="39">
        <v>2</v>
      </c>
      <c r="K30" s="39">
        <v>6</v>
      </c>
      <c r="L30" s="41">
        <v>10218.76</v>
      </c>
      <c r="M30" s="41">
        <v>2194</v>
      </c>
      <c r="N30" s="37">
        <v>44421</v>
      </c>
      <c r="O30" s="36" t="s">
        <v>68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9</v>
      </c>
      <c r="C31" s="28" t="s">
        <v>349</v>
      </c>
      <c r="D31" s="41">
        <v>645.47</v>
      </c>
      <c r="E31" s="39">
        <v>2217.5500000000002</v>
      </c>
      <c r="F31" s="45">
        <f t="shared" si="3"/>
        <v>-0.70892651800410367</v>
      </c>
      <c r="G31" s="41">
        <v>153</v>
      </c>
      <c r="H31" s="39">
        <v>23</v>
      </c>
      <c r="I31" s="39">
        <f>G31/H31</f>
        <v>6.6521739130434785</v>
      </c>
      <c r="J31" s="39">
        <v>10</v>
      </c>
      <c r="K31" s="39">
        <v>2</v>
      </c>
      <c r="L31" s="41">
        <v>3837.54</v>
      </c>
      <c r="M31" s="41">
        <v>897</v>
      </c>
      <c r="N31" s="37">
        <v>44449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 t="s">
        <v>34</v>
      </c>
      <c r="C32" s="28" t="s">
        <v>346</v>
      </c>
      <c r="D32" s="41">
        <v>430.45</v>
      </c>
      <c r="E32" s="39" t="s">
        <v>36</v>
      </c>
      <c r="F32" s="39" t="s">
        <v>36</v>
      </c>
      <c r="G32" s="41">
        <v>67</v>
      </c>
      <c r="H32" s="39" t="s">
        <v>36</v>
      </c>
      <c r="I32" s="39" t="s">
        <v>36</v>
      </c>
      <c r="J32" s="39" t="s">
        <v>36</v>
      </c>
      <c r="K32" s="39">
        <v>1</v>
      </c>
      <c r="L32" s="41">
        <v>430.45</v>
      </c>
      <c r="M32" s="41">
        <v>67</v>
      </c>
      <c r="N32" s="37">
        <v>44456</v>
      </c>
      <c r="O32" s="36" t="s">
        <v>347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17</v>
      </c>
      <c r="C33" s="28" t="s">
        <v>348</v>
      </c>
      <c r="D33" s="41">
        <v>391.88</v>
      </c>
      <c r="E33" s="39">
        <v>525.97</v>
      </c>
      <c r="F33" s="45">
        <f t="shared" si="3"/>
        <v>-0.25493849459094631</v>
      </c>
      <c r="G33" s="41">
        <v>74</v>
      </c>
      <c r="H33" s="39">
        <v>2</v>
      </c>
      <c r="I33" s="39">
        <f>G33/H33</f>
        <v>37</v>
      </c>
      <c r="J33" s="39">
        <v>1</v>
      </c>
      <c r="K33" s="39">
        <v>10</v>
      </c>
      <c r="L33" s="41">
        <v>157947.15</v>
      </c>
      <c r="M33" s="41">
        <v>32690</v>
      </c>
      <c r="N33" s="37">
        <v>44393</v>
      </c>
      <c r="O33" s="36" t="s">
        <v>45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357</v>
      </c>
      <c r="E34" s="41">
        <v>258</v>
      </c>
      <c r="F34" s="45">
        <f t="shared" si="3"/>
        <v>0.38372093023255816</v>
      </c>
      <c r="G34" s="41">
        <v>60</v>
      </c>
      <c r="H34" s="39" t="s">
        <v>36</v>
      </c>
      <c r="I34" s="39" t="s">
        <v>36</v>
      </c>
      <c r="J34" s="39">
        <v>1</v>
      </c>
      <c r="K34" s="39">
        <v>17</v>
      </c>
      <c r="L34" s="41">
        <f>12011.83+D34</f>
        <v>12368.83</v>
      </c>
      <c r="M34" s="41">
        <f>2142+G34</f>
        <v>2202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239960.91000000006</v>
      </c>
      <c r="E35" s="34">
        <f t="shared" ref="E35:G35" si="4">SUM(E23:E34)</f>
        <v>75609.450000000012</v>
      </c>
      <c r="F35" s="65">
        <f t="shared" si="3"/>
        <v>2.1736893999361193</v>
      </c>
      <c r="G35" s="34">
        <f t="shared" si="4"/>
        <v>39693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19</v>
      </c>
      <c r="C37" s="28" t="s">
        <v>355</v>
      </c>
      <c r="D37" s="41">
        <v>168</v>
      </c>
      <c r="E37" s="39">
        <v>314.89999999999998</v>
      </c>
      <c r="F37" s="45">
        <f>(D37-E37)/E37</f>
        <v>-0.46649730073039058</v>
      </c>
      <c r="G37" s="41">
        <v>35</v>
      </c>
      <c r="H37" s="39">
        <v>2</v>
      </c>
      <c r="I37" s="39">
        <f>G37/H37</f>
        <v>17.5</v>
      </c>
      <c r="J37" s="39">
        <v>2</v>
      </c>
      <c r="K37" s="39">
        <v>4</v>
      </c>
      <c r="L37" s="41">
        <v>8823</v>
      </c>
      <c r="M37" s="41">
        <v>1690</v>
      </c>
      <c r="N37" s="37">
        <v>44435</v>
      </c>
      <c r="O37" s="36" t="s">
        <v>50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27</v>
      </c>
      <c r="C38" s="28" t="s">
        <v>327</v>
      </c>
      <c r="D38" s="41">
        <v>167</v>
      </c>
      <c r="E38" s="39">
        <v>33</v>
      </c>
      <c r="F38" s="45">
        <f t="shared" ref="F38:F43" si="5">(D38-E38)/E38</f>
        <v>4.0606060606060606</v>
      </c>
      <c r="G38" s="41">
        <v>25</v>
      </c>
      <c r="H38" s="39" t="s">
        <v>36</v>
      </c>
      <c r="I38" s="39" t="s">
        <v>36</v>
      </c>
      <c r="J38" s="39">
        <v>1</v>
      </c>
      <c r="K38" s="39">
        <v>7</v>
      </c>
      <c r="L38" s="41">
        <v>3719.73</v>
      </c>
      <c r="M38" s="41">
        <v>661</v>
      </c>
      <c r="N38" s="37">
        <v>44414</v>
      </c>
      <c r="O38" s="36" t="s">
        <v>204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64">
        <v>26</v>
      </c>
      <c r="C39" s="50" t="s">
        <v>110</v>
      </c>
      <c r="D39" s="41">
        <v>128</v>
      </c>
      <c r="E39" s="39">
        <v>42</v>
      </c>
      <c r="F39" s="45">
        <f t="shared" si="5"/>
        <v>2.0476190476190474</v>
      </c>
      <c r="G39" s="41">
        <v>24</v>
      </c>
      <c r="H39" s="39">
        <v>1</v>
      </c>
      <c r="I39" s="39">
        <f>G39/H39</f>
        <v>24</v>
      </c>
      <c r="J39" s="39">
        <v>1</v>
      </c>
      <c r="K39" s="39" t="s">
        <v>36</v>
      </c>
      <c r="L39" s="41">
        <v>24044</v>
      </c>
      <c r="M39" s="41">
        <v>4252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59">
        <v>15</v>
      </c>
      <c r="C40" s="47" t="s">
        <v>326</v>
      </c>
      <c r="D40" s="41">
        <v>110</v>
      </c>
      <c r="E40" s="39">
        <v>585.9</v>
      </c>
      <c r="F40" s="45">
        <f t="shared" si="5"/>
        <v>-0.81225465096432836</v>
      </c>
      <c r="G40" s="41">
        <v>22</v>
      </c>
      <c r="H40" s="39">
        <v>1</v>
      </c>
      <c r="I40" s="39">
        <f>G40/H40</f>
        <v>22</v>
      </c>
      <c r="J40" s="39">
        <v>1</v>
      </c>
      <c r="K40" s="39">
        <v>4</v>
      </c>
      <c r="L40" s="41">
        <v>12335.24</v>
      </c>
      <c r="M40" s="41">
        <v>2326</v>
      </c>
      <c r="N40" s="37">
        <v>44435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5">
        <v>11</v>
      </c>
      <c r="C41" s="28" t="s">
        <v>356</v>
      </c>
      <c r="D41" s="41">
        <v>46.6</v>
      </c>
      <c r="E41" s="39">
        <v>1427.4</v>
      </c>
      <c r="F41" s="45">
        <f t="shared" si="5"/>
        <v>-0.96735322964831172</v>
      </c>
      <c r="G41" s="41">
        <v>12</v>
      </c>
      <c r="H41" s="39">
        <v>4</v>
      </c>
      <c r="I41" s="39">
        <f>G41/H41</f>
        <v>3</v>
      </c>
      <c r="J41" s="39">
        <v>3</v>
      </c>
      <c r="K41" s="39">
        <v>2</v>
      </c>
      <c r="L41" s="41">
        <v>2713</v>
      </c>
      <c r="M41" s="41">
        <v>468</v>
      </c>
      <c r="N41" s="37">
        <v>44449</v>
      </c>
      <c r="O41" s="36" t="s">
        <v>50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59">
        <v>28</v>
      </c>
      <c r="C42" s="28" t="s">
        <v>357</v>
      </c>
      <c r="D42" s="41">
        <v>45</v>
      </c>
      <c r="E42" s="39">
        <v>24</v>
      </c>
      <c r="F42" s="45">
        <f t="shared" si="5"/>
        <v>0.875</v>
      </c>
      <c r="G42" s="41">
        <v>7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2001.57</v>
      </c>
      <c r="M42" s="41">
        <v>374</v>
      </c>
      <c r="N42" s="37">
        <v>44421</v>
      </c>
      <c r="O42" s="46" t="s">
        <v>81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14"/>
      <c r="B43" s="14"/>
      <c r="C43" s="27" t="s">
        <v>174</v>
      </c>
      <c r="D43" s="34">
        <f>SUM(D35:D42)</f>
        <v>240625.51000000007</v>
      </c>
      <c r="E43" s="34">
        <f t="shared" ref="E43:G43" si="6">SUM(E35:E42)</f>
        <v>78036.649999999994</v>
      </c>
      <c r="F43" s="65">
        <f t="shared" si="5"/>
        <v>2.0834935892301898</v>
      </c>
      <c r="G43" s="34">
        <f t="shared" si="6"/>
        <v>39818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46" spans="1:26" ht="16.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sheetPr codeName="Sheet71"/>
  <dimension ref="A1:Z69"/>
  <sheetViews>
    <sheetView topLeftCell="A10" zoomScale="60" zoomScaleNormal="60" workbookViewId="0">
      <selection activeCell="O38" sqref="O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8.88671875" style="1"/>
    <col min="24" max="24" width="14.88671875" style="1" customWidth="1"/>
    <col min="25" max="25" width="13.6640625" style="1" customWidth="1"/>
    <col min="26" max="26" width="12" style="1" bestFit="1" customWidth="1"/>
    <col min="27" max="16384" width="8.88671875" style="1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 ht="21.6">
      <c r="A6" s="159"/>
      <c r="B6" s="159"/>
      <c r="C6" s="156"/>
      <c r="D6" s="4" t="s">
        <v>352</v>
      </c>
      <c r="E6" s="4" t="s">
        <v>360</v>
      </c>
      <c r="F6" s="156"/>
      <c r="G6" s="4" t="s">
        <v>352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Y9" s="32"/>
      <c r="Z9" s="32"/>
    </row>
    <row r="10" spans="1:26" ht="21.6">
      <c r="A10" s="159"/>
      <c r="B10" s="159"/>
      <c r="C10" s="156"/>
      <c r="D10" s="75" t="s">
        <v>353</v>
      </c>
      <c r="E10" s="75" t="s">
        <v>361</v>
      </c>
      <c r="F10" s="156"/>
      <c r="G10" s="75" t="s">
        <v>353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321</v>
      </c>
      <c r="D13" s="41">
        <v>18862</v>
      </c>
      <c r="E13" s="39" t="s">
        <v>36</v>
      </c>
      <c r="F13" s="39" t="s">
        <v>36</v>
      </c>
      <c r="G13" s="41">
        <v>2953</v>
      </c>
      <c r="H13" s="39" t="s">
        <v>36</v>
      </c>
      <c r="I13" s="39" t="s">
        <v>36</v>
      </c>
      <c r="J13" s="39">
        <v>16</v>
      </c>
      <c r="K13" s="39">
        <v>1</v>
      </c>
      <c r="L13" s="41">
        <v>24938</v>
      </c>
      <c r="M13" s="41">
        <v>3839</v>
      </c>
      <c r="N13" s="37">
        <v>44449</v>
      </c>
      <c r="O13" s="36" t="s">
        <v>65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325</v>
      </c>
      <c r="D14" s="41">
        <v>16278.83</v>
      </c>
      <c r="E14" s="39">
        <v>25129.83</v>
      </c>
      <c r="F14" s="45">
        <f t="shared" ref="F14:F20" si="0">(D14-E14)/E14</f>
        <v>-0.35221089836262326</v>
      </c>
      <c r="G14" s="41">
        <v>2336</v>
      </c>
      <c r="H14" s="39">
        <v>55</v>
      </c>
      <c r="I14" s="39">
        <f t="shared" ref="I14:I21" si="1">G14/H14</f>
        <v>42.472727272727276</v>
      </c>
      <c r="J14" s="39">
        <v>15</v>
      </c>
      <c r="K14" s="39">
        <v>2</v>
      </c>
      <c r="L14" s="41">
        <v>52070</v>
      </c>
      <c r="M14" s="41">
        <v>7963</v>
      </c>
      <c r="N14" s="37">
        <v>44442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306</v>
      </c>
      <c r="D15" s="41">
        <v>8781.44</v>
      </c>
      <c r="E15" s="39">
        <v>14310.49</v>
      </c>
      <c r="F15" s="45">
        <f t="shared" si="0"/>
        <v>-0.3863634299035183</v>
      </c>
      <c r="G15" s="41">
        <v>1715</v>
      </c>
      <c r="H15" s="39">
        <v>103</v>
      </c>
      <c r="I15" s="39">
        <f t="shared" si="1"/>
        <v>16.650485436893202</v>
      </c>
      <c r="J15" s="39">
        <v>11</v>
      </c>
      <c r="K15" s="39">
        <v>4</v>
      </c>
      <c r="L15" s="41">
        <v>133130</v>
      </c>
      <c r="M15" s="41">
        <v>29030</v>
      </c>
      <c r="N15" s="37">
        <v>44428</v>
      </c>
      <c r="O15" s="36" t="s">
        <v>37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3</v>
      </c>
      <c r="C16" s="28" t="s">
        <v>312</v>
      </c>
      <c r="D16" s="41">
        <v>6886.66</v>
      </c>
      <c r="E16" s="39">
        <v>9574.19</v>
      </c>
      <c r="F16" s="45">
        <f t="shared" si="0"/>
        <v>-0.28070573071977895</v>
      </c>
      <c r="G16" s="41">
        <v>1057</v>
      </c>
      <c r="H16" s="39">
        <v>60</v>
      </c>
      <c r="I16" s="39">
        <f t="shared" si="1"/>
        <v>17.616666666666667</v>
      </c>
      <c r="J16" s="39">
        <v>8</v>
      </c>
      <c r="K16" s="39">
        <v>5</v>
      </c>
      <c r="L16" s="41">
        <v>125035</v>
      </c>
      <c r="M16" s="41">
        <v>20280</v>
      </c>
      <c r="N16" s="37">
        <v>44421</v>
      </c>
      <c r="O16" s="46" t="s">
        <v>41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320</v>
      </c>
      <c r="D17" s="41">
        <v>5629</v>
      </c>
      <c r="E17" s="39">
        <v>8636.06</v>
      </c>
      <c r="F17" s="45">
        <f t="shared" si="0"/>
        <v>-0.34819813665027799</v>
      </c>
      <c r="G17" s="41">
        <v>838</v>
      </c>
      <c r="H17" s="39">
        <v>36</v>
      </c>
      <c r="I17" s="39">
        <f t="shared" si="1"/>
        <v>23.277777777777779</v>
      </c>
      <c r="J17" s="39">
        <v>8</v>
      </c>
      <c r="K17" s="39">
        <v>2</v>
      </c>
      <c r="L17" s="41">
        <v>20453.93</v>
      </c>
      <c r="M17" s="41">
        <v>3192</v>
      </c>
      <c r="N17" s="37">
        <v>44442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5</v>
      </c>
      <c r="C18" s="28" t="s">
        <v>283</v>
      </c>
      <c r="D18" s="41">
        <v>4138.07</v>
      </c>
      <c r="E18" s="39">
        <v>7076.45</v>
      </c>
      <c r="F18" s="45">
        <f t="shared" si="0"/>
        <v>-0.41523362703050259</v>
      </c>
      <c r="G18" s="41">
        <v>861</v>
      </c>
      <c r="H18" s="39">
        <v>82</v>
      </c>
      <c r="I18" s="39">
        <f t="shared" si="1"/>
        <v>10.5</v>
      </c>
      <c r="J18" s="39">
        <v>8</v>
      </c>
      <c r="K18" s="39">
        <v>2</v>
      </c>
      <c r="L18" s="41">
        <v>17049.03</v>
      </c>
      <c r="M18" s="41">
        <v>3843</v>
      </c>
      <c r="N18" s="37">
        <v>44442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6</v>
      </c>
      <c r="C19" s="28" t="s">
        <v>307</v>
      </c>
      <c r="D19" s="41">
        <v>3951.26</v>
      </c>
      <c r="E19" s="39">
        <v>6784.76</v>
      </c>
      <c r="F19" s="45">
        <f t="shared" si="0"/>
        <v>-0.41762715261851557</v>
      </c>
      <c r="G19" s="41">
        <v>779</v>
      </c>
      <c r="H19" s="39">
        <v>45</v>
      </c>
      <c r="I19" s="39">
        <f t="shared" si="1"/>
        <v>17.31111111111111</v>
      </c>
      <c r="J19" s="39">
        <v>9</v>
      </c>
      <c r="K19" s="39">
        <v>8</v>
      </c>
      <c r="L19" s="41">
        <v>216149</v>
      </c>
      <c r="M19" s="41">
        <v>46846</v>
      </c>
      <c r="N19" s="37">
        <v>44400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59">
        <v>7</v>
      </c>
      <c r="C20" s="28" t="s">
        <v>345</v>
      </c>
      <c r="D20" s="41">
        <v>2318.81</v>
      </c>
      <c r="E20" s="39">
        <v>4539.1099999999997</v>
      </c>
      <c r="F20" s="45">
        <f t="shared" si="0"/>
        <v>-0.48914875383059675</v>
      </c>
      <c r="G20" s="41">
        <v>376</v>
      </c>
      <c r="H20" s="39">
        <v>27</v>
      </c>
      <c r="I20" s="39">
        <f t="shared" si="1"/>
        <v>13.925925925925926</v>
      </c>
      <c r="J20" s="39">
        <v>8</v>
      </c>
      <c r="K20" s="39">
        <v>2</v>
      </c>
      <c r="L20" s="41">
        <v>10060.92</v>
      </c>
      <c r="M20" s="41">
        <v>1674</v>
      </c>
      <c r="N20" s="37">
        <v>44442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 t="s">
        <v>34</v>
      </c>
      <c r="C21" s="28" t="s">
        <v>349</v>
      </c>
      <c r="D21" s="41">
        <v>2217.5500000000002</v>
      </c>
      <c r="E21" s="39" t="s">
        <v>36</v>
      </c>
      <c r="F21" s="39" t="s">
        <v>36</v>
      </c>
      <c r="G21" s="41">
        <v>488</v>
      </c>
      <c r="H21" s="39">
        <v>86</v>
      </c>
      <c r="I21" s="39">
        <f t="shared" si="1"/>
        <v>5.6744186046511631</v>
      </c>
      <c r="J21" s="39">
        <v>14</v>
      </c>
      <c r="K21" s="39">
        <v>1</v>
      </c>
      <c r="L21" s="41">
        <v>2217.5500000000002</v>
      </c>
      <c r="M21" s="41">
        <v>488</v>
      </c>
      <c r="N21" s="37">
        <v>44449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 t="s">
        <v>34</v>
      </c>
      <c r="C22" s="28" t="s">
        <v>354</v>
      </c>
      <c r="D22" s="41">
        <v>1520</v>
      </c>
      <c r="E22" s="39" t="s">
        <v>36</v>
      </c>
      <c r="F22" s="39" t="s">
        <v>36</v>
      </c>
      <c r="G22" s="41">
        <v>246</v>
      </c>
      <c r="H22" s="39" t="s">
        <v>36</v>
      </c>
      <c r="I22" s="39" t="s">
        <v>36</v>
      </c>
      <c r="J22" s="39">
        <v>4</v>
      </c>
      <c r="K22" s="39">
        <v>1</v>
      </c>
      <c r="L22" s="41">
        <v>1520</v>
      </c>
      <c r="M22" s="41">
        <v>246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70583.62000000001</v>
      </c>
      <c r="E23" s="34">
        <f t="shared" ref="E23:G23" si="2">SUM(E13:E22)</f>
        <v>76050.89</v>
      </c>
      <c r="F23" s="65">
        <f t="shared" ref="F23" si="3">(D23-E23)/E23</f>
        <v>-7.1889625486302525E-2</v>
      </c>
      <c r="G23" s="34">
        <f t="shared" si="2"/>
        <v>11649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28" t="s">
        <v>356</v>
      </c>
      <c r="D25" s="41">
        <v>1427.4</v>
      </c>
      <c r="E25" s="39" t="s">
        <v>36</v>
      </c>
      <c r="F25" s="39" t="s">
        <v>36</v>
      </c>
      <c r="G25" s="41">
        <v>248</v>
      </c>
      <c r="H25" s="39">
        <v>55</v>
      </c>
      <c r="I25" s="39">
        <f t="shared" ref="I25:I31" si="4">G25/H25</f>
        <v>4.5090909090909088</v>
      </c>
      <c r="J25" s="39">
        <v>15</v>
      </c>
      <c r="K25" s="39">
        <v>1</v>
      </c>
      <c r="L25" s="41">
        <v>1427</v>
      </c>
      <c r="M25" s="41">
        <v>248</v>
      </c>
      <c r="N25" s="37">
        <v>44449</v>
      </c>
      <c r="O25" s="36" t="s">
        <v>50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14</v>
      </c>
      <c r="C26" s="28" t="s">
        <v>332</v>
      </c>
      <c r="D26" s="41">
        <v>1311.42</v>
      </c>
      <c r="E26" s="39">
        <v>1354.14</v>
      </c>
      <c r="F26" s="45">
        <f t="shared" ref="F26:F35" si="5">(D26-E26)/E26</f>
        <v>-3.1547698170056288E-2</v>
      </c>
      <c r="G26" s="41">
        <v>198</v>
      </c>
      <c r="H26" s="39">
        <v>6</v>
      </c>
      <c r="I26" s="39">
        <f t="shared" si="4"/>
        <v>33</v>
      </c>
      <c r="J26" s="39">
        <v>1</v>
      </c>
      <c r="K26" s="39">
        <v>9</v>
      </c>
      <c r="L26" s="41">
        <v>84719.88</v>
      </c>
      <c r="M26" s="41">
        <v>13632</v>
      </c>
      <c r="N26" s="37">
        <v>44393</v>
      </c>
      <c r="O26" s="46" t="s">
        <v>39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8</v>
      </c>
      <c r="C27" s="28" t="s">
        <v>323</v>
      </c>
      <c r="D27" s="41">
        <v>1237.69</v>
      </c>
      <c r="E27" s="39">
        <v>2463.39</v>
      </c>
      <c r="F27" s="45">
        <f>(D27-E27)/E27</f>
        <v>-0.49756636180223185</v>
      </c>
      <c r="G27" s="41">
        <v>223</v>
      </c>
      <c r="H27" s="39" t="s">
        <v>36</v>
      </c>
      <c r="I27" s="39" t="s">
        <v>36</v>
      </c>
      <c r="J27" s="39">
        <v>7</v>
      </c>
      <c r="K27" s="39">
        <v>5</v>
      </c>
      <c r="L27" s="41">
        <v>36843.370000000003</v>
      </c>
      <c r="M27" s="41">
        <v>6705</v>
      </c>
      <c r="N27" s="37">
        <v>44421</v>
      </c>
      <c r="O27" s="36" t="s">
        <v>324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24</v>
      </c>
      <c r="C28" s="28" t="s">
        <v>141</v>
      </c>
      <c r="D28" s="41">
        <v>851</v>
      </c>
      <c r="E28" s="39">
        <v>64</v>
      </c>
      <c r="F28" s="45">
        <f t="shared" si="5"/>
        <v>12.296875</v>
      </c>
      <c r="G28" s="41">
        <v>197</v>
      </c>
      <c r="H28" s="39">
        <v>6</v>
      </c>
      <c r="I28" s="39">
        <f t="shared" si="4"/>
        <v>32.833333333333336</v>
      </c>
      <c r="J28" s="39">
        <v>2</v>
      </c>
      <c r="K28" s="39">
        <v>5</v>
      </c>
      <c r="L28" s="41">
        <v>8563.76</v>
      </c>
      <c r="M28" s="41">
        <v>1808</v>
      </c>
      <c r="N28" s="37">
        <v>44421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13</v>
      </c>
      <c r="C29" s="28" t="s">
        <v>326</v>
      </c>
      <c r="D29" s="41">
        <v>585.9</v>
      </c>
      <c r="E29" s="39">
        <v>1426.12</v>
      </c>
      <c r="F29" s="45">
        <f t="shared" si="5"/>
        <v>-0.58916500715227327</v>
      </c>
      <c r="G29" s="41">
        <v>101</v>
      </c>
      <c r="H29" s="39">
        <v>7</v>
      </c>
      <c r="I29" s="39">
        <f t="shared" si="4"/>
        <v>14.428571428571429</v>
      </c>
      <c r="J29" s="39">
        <v>2</v>
      </c>
      <c r="K29" s="39">
        <v>3</v>
      </c>
      <c r="L29" s="41">
        <v>11446.24</v>
      </c>
      <c r="M29" s="41">
        <v>2177</v>
      </c>
      <c r="N29" s="37">
        <v>44435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9</v>
      </c>
      <c r="C30" s="28" t="s">
        <v>362</v>
      </c>
      <c r="D30" s="41">
        <v>583.39</v>
      </c>
      <c r="E30" s="39">
        <v>2068.0300000000002</v>
      </c>
      <c r="F30" s="45">
        <f t="shared" si="5"/>
        <v>-0.71790061072615008</v>
      </c>
      <c r="G30" s="41">
        <v>87</v>
      </c>
      <c r="H30" s="39">
        <v>6</v>
      </c>
      <c r="I30" s="39">
        <f t="shared" si="4"/>
        <v>14.5</v>
      </c>
      <c r="J30" s="39">
        <v>4</v>
      </c>
      <c r="K30" s="39">
        <v>3</v>
      </c>
      <c r="L30" s="41">
        <v>13277.09</v>
      </c>
      <c r="M30" s="41">
        <v>2413</v>
      </c>
      <c r="N30" s="37">
        <v>44435</v>
      </c>
      <c r="O30" s="36" t="s">
        <v>48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348</v>
      </c>
      <c r="D31" s="41">
        <v>525.97</v>
      </c>
      <c r="E31" s="39">
        <v>1844.94</v>
      </c>
      <c r="F31" s="45">
        <f t="shared" si="5"/>
        <v>-0.71491213806411047</v>
      </c>
      <c r="G31" s="41">
        <v>95</v>
      </c>
      <c r="H31" s="39">
        <v>4</v>
      </c>
      <c r="I31" s="39">
        <f t="shared" si="4"/>
        <v>23.75</v>
      </c>
      <c r="J31" s="39">
        <v>2</v>
      </c>
      <c r="K31" s="39">
        <v>9</v>
      </c>
      <c r="L31" s="41">
        <v>157472.82</v>
      </c>
      <c r="M31" s="41">
        <v>32596</v>
      </c>
      <c r="N31" s="37">
        <v>44393</v>
      </c>
      <c r="O31" s="36" t="s">
        <v>45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10</v>
      </c>
      <c r="C32" s="28" t="s">
        <v>313</v>
      </c>
      <c r="D32" s="41">
        <v>742.15</v>
      </c>
      <c r="E32" s="39">
        <v>1976.9999999999998</v>
      </c>
      <c r="F32" s="45">
        <f t="shared" si="5"/>
        <v>-0.62460799190692973</v>
      </c>
      <c r="G32" s="41">
        <v>126</v>
      </c>
      <c r="H32" s="39" t="s">
        <v>36</v>
      </c>
      <c r="I32" s="39" t="s">
        <v>36</v>
      </c>
      <c r="J32" s="39">
        <v>6</v>
      </c>
      <c r="K32" s="39">
        <v>7</v>
      </c>
      <c r="L32" s="41">
        <v>174528.23999999996</v>
      </c>
      <c r="M32" s="41">
        <v>27760</v>
      </c>
      <c r="N32" s="37">
        <v>44407</v>
      </c>
      <c r="O32" s="3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355</v>
      </c>
      <c r="D33" s="41">
        <v>314.89999999999998</v>
      </c>
      <c r="E33" s="39">
        <v>977.9</v>
      </c>
      <c r="F33" s="45">
        <f t="shared" si="5"/>
        <v>-0.67798343388894566</v>
      </c>
      <c r="G33" s="41">
        <v>52</v>
      </c>
      <c r="H33" s="39">
        <v>6</v>
      </c>
      <c r="I33" s="39">
        <f>G33/H33</f>
        <v>8.6666666666666661</v>
      </c>
      <c r="J33" s="39">
        <v>4</v>
      </c>
      <c r="K33" s="39">
        <v>3</v>
      </c>
      <c r="L33" s="41">
        <v>8407</v>
      </c>
      <c r="M33" s="41">
        <v>1607</v>
      </c>
      <c r="N33" s="37">
        <v>44435</v>
      </c>
      <c r="O33" s="36" t="s">
        <v>50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258</v>
      </c>
      <c r="E34" s="41">
        <v>214</v>
      </c>
      <c r="F34" s="45">
        <f t="shared" si="5"/>
        <v>0.20560747663551401</v>
      </c>
      <c r="G34" s="41">
        <v>43</v>
      </c>
      <c r="H34" s="39" t="s">
        <v>36</v>
      </c>
      <c r="I34" s="39" t="s">
        <v>36</v>
      </c>
      <c r="J34" s="39">
        <v>1</v>
      </c>
      <c r="K34" s="39">
        <v>16</v>
      </c>
      <c r="L34" s="41">
        <v>12011.83</v>
      </c>
      <c r="M34" s="41">
        <v>2142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78421.439999999988</v>
      </c>
      <c r="E35" s="34">
        <f t="shared" ref="E35:G35" si="6">SUM(E23:E34)</f>
        <v>88440.409999999989</v>
      </c>
      <c r="F35" s="65">
        <f t="shared" si="5"/>
        <v>-0.11328497911757761</v>
      </c>
      <c r="G35" s="34">
        <f t="shared" si="6"/>
        <v>13019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363</v>
      </c>
      <c r="D37" s="41">
        <v>241.48</v>
      </c>
      <c r="E37" s="39">
        <v>1114.82</v>
      </c>
      <c r="F37" s="45">
        <f>(D37-E37)/E37</f>
        <v>-0.78339104070612298</v>
      </c>
      <c r="G37" s="41">
        <v>35</v>
      </c>
      <c r="H37" s="39">
        <v>3</v>
      </c>
      <c r="I37" s="39">
        <f t="shared" ref="I37:I42" si="7">G37/H37</f>
        <v>11.666666666666666</v>
      </c>
      <c r="J37" s="39">
        <v>1</v>
      </c>
      <c r="K37" s="39">
        <v>6</v>
      </c>
      <c r="L37" s="41">
        <v>92389.79</v>
      </c>
      <c r="M37" s="41">
        <v>14169</v>
      </c>
      <c r="N37" s="37">
        <v>44414</v>
      </c>
      <c r="O37" s="36" t="s">
        <v>45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364</v>
      </c>
      <c r="D38" s="41">
        <v>205</v>
      </c>
      <c r="E38" s="39" t="s">
        <v>36</v>
      </c>
      <c r="F38" s="39" t="s">
        <v>36</v>
      </c>
      <c r="G38" s="41">
        <v>37</v>
      </c>
      <c r="H38" s="39">
        <v>7</v>
      </c>
      <c r="I38" s="39">
        <f t="shared" si="7"/>
        <v>5.2857142857142856</v>
      </c>
      <c r="J38" s="39">
        <v>4</v>
      </c>
      <c r="K38" s="39">
        <v>1</v>
      </c>
      <c r="L38" s="41">
        <v>1630</v>
      </c>
      <c r="M38" s="41">
        <v>374</v>
      </c>
      <c r="N38" s="37">
        <v>44428</v>
      </c>
      <c r="O38" s="36" t="s">
        <v>91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19</v>
      </c>
      <c r="C39" s="28" t="s">
        <v>365</v>
      </c>
      <c r="D39" s="41">
        <v>201.48</v>
      </c>
      <c r="E39" s="39">
        <v>485.68</v>
      </c>
      <c r="F39" s="45">
        <f t="shared" ref="F39:F46" si="8">(D39-E39)/E39</f>
        <v>-0.58515895239663984</v>
      </c>
      <c r="G39" s="41">
        <v>41</v>
      </c>
      <c r="H39" s="39">
        <v>3</v>
      </c>
      <c r="I39" s="39">
        <f t="shared" si="7"/>
        <v>13.666666666666666</v>
      </c>
      <c r="J39" s="39">
        <v>1</v>
      </c>
      <c r="K39" s="39">
        <v>11</v>
      </c>
      <c r="L39" s="41">
        <v>49561</v>
      </c>
      <c r="M39" s="41">
        <v>10921</v>
      </c>
      <c r="N39" s="37">
        <v>44379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366</v>
      </c>
      <c r="D40" s="41">
        <v>110</v>
      </c>
      <c r="E40" s="39">
        <v>1002.1</v>
      </c>
      <c r="F40" s="45">
        <f t="shared" si="8"/>
        <v>-0.8902305159165752</v>
      </c>
      <c r="G40" s="41">
        <v>17</v>
      </c>
      <c r="H40" s="39">
        <v>1</v>
      </c>
      <c r="I40" s="39">
        <f t="shared" si="7"/>
        <v>17</v>
      </c>
      <c r="J40" s="39">
        <v>1</v>
      </c>
      <c r="K40" s="39">
        <v>4</v>
      </c>
      <c r="L40" s="41">
        <v>25160</v>
      </c>
      <c r="M40" s="41">
        <v>4198</v>
      </c>
      <c r="N40" s="37">
        <v>44428</v>
      </c>
      <c r="O40" s="36" t="s">
        <v>41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35">
        <v>22</v>
      </c>
      <c r="C41" s="28" t="s">
        <v>367</v>
      </c>
      <c r="D41" s="41">
        <v>67</v>
      </c>
      <c r="E41" s="39">
        <v>126</v>
      </c>
      <c r="F41" s="45">
        <f t="shared" si="8"/>
        <v>-0.46825396825396826</v>
      </c>
      <c r="G41" s="41">
        <v>13</v>
      </c>
      <c r="H41" s="39">
        <v>3</v>
      </c>
      <c r="I41" s="39">
        <f t="shared" si="7"/>
        <v>4.333333333333333</v>
      </c>
      <c r="J41" s="39">
        <v>2</v>
      </c>
      <c r="K41" s="39">
        <v>4</v>
      </c>
      <c r="L41" s="41">
        <v>12330.34</v>
      </c>
      <c r="M41" s="41">
        <v>2177</v>
      </c>
      <c r="N41" s="37">
        <v>44428</v>
      </c>
      <c r="O41" s="36" t="s">
        <v>68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66">
        <v>25</v>
      </c>
      <c r="C42" s="51" t="s">
        <v>110</v>
      </c>
      <c r="D42" s="41">
        <v>42</v>
      </c>
      <c r="E42" s="39">
        <v>39</v>
      </c>
      <c r="F42" s="45">
        <f t="shared" si="8"/>
        <v>7.6923076923076927E-2</v>
      </c>
      <c r="G42" s="41">
        <v>10</v>
      </c>
      <c r="H42" s="39">
        <v>1</v>
      </c>
      <c r="I42" s="39">
        <f t="shared" si="7"/>
        <v>10</v>
      </c>
      <c r="J42" s="39">
        <v>1</v>
      </c>
      <c r="K42" s="39" t="s">
        <v>36</v>
      </c>
      <c r="L42" s="41">
        <v>23916</v>
      </c>
      <c r="M42" s="41">
        <v>4228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5">
        <v>23</v>
      </c>
      <c r="C43" s="28" t="s">
        <v>327</v>
      </c>
      <c r="D43" s="41">
        <v>33</v>
      </c>
      <c r="E43" s="39">
        <v>101</v>
      </c>
      <c r="F43" s="45">
        <f t="shared" si="8"/>
        <v>-0.67326732673267331</v>
      </c>
      <c r="G43" s="41">
        <v>5</v>
      </c>
      <c r="H43" s="39" t="s">
        <v>36</v>
      </c>
      <c r="I43" s="39" t="s">
        <v>36</v>
      </c>
      <c r="J43" s="39">
        <v>1</v>
      </c>
      <c r="K43" s="39">
        <v>6</v>
      </c>
      <c r="L43" s="41">
        <v>3552.73</v>
      </c>
      <c r="M43" s="41">
        <v>636</v>
      </c>
      <c r="N43" s="37">
        <v>44414</v>
      </c>
      <c r="O43" s="36" t="s">
        <v>204</v>
      </c>
      <c r="P43" s="33"/>
      <c r="Q43" s="54"/>
      <c r="R43" s="54"/>
      <c r="S43" s="54"/>
      <c r="T43" s="54"/>
      <c r="U43" s="55"/>
      <c r="V43" s="55"/>
      <c r="W43" s="32"/>
      <c r="X43" s="56"/>
      <c r="Y43" s="56"/>
      <c r="Z43" s="55"/>
    </row>
    <row r="44" spans="1:26" ht="25.35" customHeight="1">
      <c r="A44" s="35">
        <v>28</v>
      </c>
      <c r="B44" s="59">
        <v>27</v>
      </c>
      <c r="C44" s="28" t="s">
        <v>357</v>
      </c>
      <c r="D44" s="41">
        <v>24</v>
      </c>
      <c r="E44" s="39">
        <v>22</v>
      </c>
      <c r="F44" s="45">
        <f t="shared" si="8"/>
        <v>9.0909090909090912E-2</v>
      </c>
      <c r="G44" s="41">
        <v>7</v>
      </c>
      <c r="H44" s="39" t="s">
        <v>36</v>
      </c>
      <c r="I44" s="39" t="s">
        <v>36</v>
      </c>
      <c r="J44" s="39">
        <v>1</v>
      </c>
      <c r="K44" s="39">
        <v>5</v>
      </c>
      <c r="L44" s="41">
        <v>1956.57</v>
      </c>
      <c r="M44" s="41">
        <v>367</v>
      </c>
      <c r="N44" s="37">
        <v>44421</v>
      </c>
      <c r="O44" s="46" t="s">
        <v>81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59">
        <v>15</v>
      </c>
      <c r="C45" s="28" t="s">
        <v>368</v>
      </c>
      <c r="D45" s="41">
        <v>10</v>
      </c>
      <c r="E45" s="39">
        <v>1330.5</v>
      </c>
      <c r="F45" s="45">
        <f t="shared" si="8"/>
        <v>-0.99248402856069151</v>
      </c>
      <c r="G45" s="41">
        <v>2</v>
      </c>
      <c r="H45" s="39">
        <v>1</v>
      </c>
      <c r="I45" s="39">
        <f>G45/H45</f>
        <v>2</v>
      </c>
      <c r="J45" s="39">
        <v>1</v>
      </c>
      <c r="K45" s="39">
        <v>2</v>
      </c>
      <c r="L45" s="41">
        <v>1937</v>
      </c>
      <c r="M45" s="41">
        <v>329</v>
      </c>
      <c r="N45" s="37">
        <v>44442</v>
      </c>
      <c r="O45" s="36" t="s">
        <v>50</v>
      </c>
      <c r="P45" s="33"/>
      <c r="Q45" s="54"/>
      <c r="R45" s="54"/>
      <c r="S45" s="54"/>
      <c r="T45" s="54"/>
      <c r="U45" s="54"/>
      <c r="V45" s="55"/>
      <c r="W45" s="56"/>
      <c r="X45" s="56"/>
      <c r="Y45" s="32"/>
      <c r="Z45" s="55"/>
    </row>
    <row r="46" spans="1:26" ht="25.35" customHeight="1">
      <c r="A46" s="14"/>
      <c r="B46" s="14"/>
      <c r="C46" s="27" t="s">
        <v>219</v>
      </c>
      <c r="D46" s="34">
        <f>SUM(D35:D45)</f>
        <v>79355.39999999998</v>
      </c>
      <c r="E46" s="34">
        <f>SUM(E35:E45)</f>
        <v>92661.51</v>
      </c>
      <c r="F46" s="65">
        <f t="shared" si="8"/>
        <v>-0.1435991060365843</v>
      </c>
      <c r="G46" s="34">
        <f>SUM(G35:G45)</f>
        <v>13186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49" spans="18:18" ht="16.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sheetPr codeName="Sheet72"/>
  <dimension ref="A1:Z68"/>
  <sheetViews>
    <sheetView topLeftCell="A10" zoomScale="60" zoomScaleNormal="60" workbookViewId="0">
      <selection activeCell="A26" sqref="A26:XFD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16" style="1" customWidth="1"/>
    <col min="20" max="20" width="8.109375" style="1" customWidth="1"/>
    <col min="21" max="21" width="12.33203125" style="1" customWidth="1"/>
    <col min="22" max="22" width="11.88671875" style="1" bestFit="1" customWidth="1"/>
    <col min="23" max="23" width="8.88671875" style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360</v>
      </c>
      <c r="E6" s="4" t="s">
        <v>371</v>
      </c>
      <c r="F6" s="156"/>
      <c r="G6" s="4" t="s">
        <v>360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6">
      <c r="A10" s="159"/>
      <c r="B10" s="159"/>
      <c r="C10" s="156"/>
      <c r="D10" s="75" t="s">
        <v>361</v>
      </c>
      <c r="E10" s="75" t="s">
        <v>372</v>
      </c>
      <c r="F10" s="156"/>
      <c r="G10" s="75" t="s">
        <v>361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 t="s">
        <v>34</v>
      </c>
      <c r="C13" s="28" t="s">
        <v>325</v>
      </c>
      <c r="D13" s="41">
        <v>25129.83</v>
      </c>
      <c r="E13" s="39" t="s">
        <v>36</v>
      </c>
      <c r="F13" s="39" t="s">
        <v>36</v>
      </c>
      <c r="G13" s="41">
        <v>3910</v>
      </c>
      <c r="H13" s="39">
        <v>106</v>
      </c>
      <c r="I13" s="39">
        <f t="shared" ref="I13:I22" si="0">G13/H13</f>
        <v>36.886792452830186</v>
      </c>
      <c r="J13" s="39">
        <v>14</v>
      </c>
      <c r="K13" s="39">
        <v>1</v>
      </c>
      <c r="L13" s="41">
        <v>25130</v>
      </c>
      <c r="M13" s="41">
        <v>3910</v>
      </c>
      <c r="N13" s="37">
        <v>44442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1</v>
      </c>
      <c r="C14" s="28" t="s">
        <v>306</v>
      </c>
      <c r="D14" s="41">
        <v>14310.49</v>
      </c>
      <c r="E14" s="39">
        <v>25495.22</v>
      </c>
      <c r="F14" s="45">
        <f>(D14-E14)/E14</f>
        <v>-0.43869909732098805</v>
      </c>
      <c r="G14" s="41">
        <v>2822</v>
      </c>
      <c r="H14" s="39">
        <v>118</v>
      </c>
      <c r="I14" s="39">
        <f t="shared" si="0"/>
        <v>23.915254237288135</v>
      </c>
      <c r="J14" s="39">
        <v>15</v>
      </c>
      <c r="K14" s="39">
        <v>3</v>
      </c>
      <c r="L14" s="41">
        <v>121674</v>
      </c>
      <c r="M14" s="41">
        <v>26742</v>
      </c>
      <c r="N14" s="37">
        <v>44428</v>
      </c>
      <c r="O14" s="46" t="s">
        <v>37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2</v>
      </c>
      <c r="C15" s="28" t="s">
        <v>312</v>
      </c>
      <c r="D15" s="41">
        <v>9574.19</v>
      </c>
      <c r="E15" s="39">
        <v>16382.04</v>
      </c>
      <c r="F15" s="45">
        <f>(D15-E15)/E15</f>
        <v>-0.41556790241020042</v>
      </c>
      <c r="G15" s="41">
        <v>1468</v>
      </c>
      <c r="H15" s="39">
        <v>70</v>
      </c>
      <c r="I15" s="39">
        <f t="shared" si="0"/>
        <v>20.971428571428572</v>
      </c>
      <c r="J15" s="39">
        <v>9</v>
      </c>
      <c r="K15" s="39">
        <v>4</v>
      </c>
      <c r="L15" s="41">
        <v>113326</v>
      </c>
      <c r="M15" s="41">
        <v>18406</v>
      </c>
      <c r="N15" s="37">
        <v>44421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320</v>
      </c>
      <c r="D16" s="41">
        <v>8636.06</v>
      </c>
      <c r="E16" s="39" t="s">
        <v>36</v>
      </c>
      <c r="F16" s="39" t="s">
        <v>36</v>
      </c>
      <c r="G16" s="41">
        <v>1326</v>
      </c>
      <c r="H16" s="39">
        <v>76</v>
      </c>
      <c r="I16" s="39">
        <f t="shared" si="0"/>
        <v>17.44736842105263</v>
      </c>
      <c r="J16" s="39">
        <v>11</v>
      </c>
      <c r="K16" s="39">
        <v>1</v>
      </c>
      <c r="L16" s="41">
        <v>8799.4</v>
      </c>
      <c r="M16" s="41">
        <v>1353</v>
      </c>
      <c r="N16" s="37">
        <v>44442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283</v>
      </c>
      <c r="D17" s="41">
        <v>7076.45</v>
      </c>
      <c r="E17" s="39" t="s">
        <v>36</v>
      </c>
      <c r="F17" s="39" t="s">
        <v>36</v>
      </c>
      <c r="G17" s="41">
        <v>1664</v>
      </c>
      <c r="H17" s="39">
        <v>103</v>
      </c>
      <c r="I17" s="39">
        <f t="shared" si="0"/>
        <v>16.155339805825243</v>
      </c>
      <c r="J17" s="39">
        <v>12</v>
      </c>
      <c r="K17" s="39">
        <v>1</v>
      </c>
      <c r="L17" s="41">
        <v>11707.32</v>
      </c>
      <c r="M17" s="41">
        <v>2694</v>
      </c>
      <c r="N17" s="37">
        <v>44442</v>
      </c>
      <c r="O17" s="36" t="s">
        <v>129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>
        <v>3</v>
      </c>
      <c r="C18" s="28" t="s">
        <v>307</v>
      </c>
      <c r="D18" s="41">
        <v>6784.76</v>
      </c>
      <c r="E18" s="39">
        <v>9721.1299999999992</v>
      </c>
      <c r="F18" s="45">
        <f>(D18-E18)/E18</f>
        <v>-0.30206056291809691</v>
      </c>
      <c r="G18" s="41">
        <v>1366</v>
      </c>
      <c r="H18" s="39">
        <v>52</v>
      </c>
      <c r="I18" s="39">
        <f t="shared" si="0"/>
        <v>26.26923076923077</v>
      </c>
      <c r="J18" s="39">
        <v>9</v>
      </c>
      <c r="K18" s="39">
        <v>7</v>
      </c>
      <c r="L18" s="41">
        <v>211019</v>
      </c>
      <c r="M18" s="41">
        <v>45827</v>
      </c>
      <c r="N18" s="37">
        <v>44400</v>
      </c>
      <c r="O18" s="36" t="s">
        <v>41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 t="s">
        <v>34</v>
      </c>
      <c r="C19" s="28" t="s">
        <v>345</v>
      </c>
      <c r="D19" s="41">
        <v>4539.1099999999997</v>
      </c>
      <c r="E19" s="39" t="s">
        <v>36</v>
      </c>
      <c r="F19" s="39" t="s">
        <v>36</v>
      </c>
      <c r="G19" s="41">
        <v>721</v>
      </c>
      <c r="H19" s="39">
        <v>63</v>
      </c>
      <c r="I19" s="39">
        <f t="shared" si="0"/>
        <v>11.444444444444445</v>
      </c>
      <c r="J19" s="39">
        <v>15</v>
      </c>
      <c r="K19" s="39">
        <v>1</v>
      </c>
      <c r="L19" s="41">
        <v>4938.41</v>
      </c>
      <c r="M19" s="41">
        <v>794</v>
      </c>
      <c r="N19" s="37">
        <v>44442</v>
      </c>
      <c r="O19" s="46" t="s">
        <v>48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10</v>
      </c>
      <c r="C20" s="28" t="s">
        <v>323</v>
      </c>
      <c r="D20" s="41">
        <v>2463.39</v>
      </c>
      <c r="E20" s="39">
        <v>3929.5699999999997</v>
      </c>
      <c r="F20" s="45">
        <f>(D20-E20)/E20</f>
        <v>-0.37311461559407261</v>
      </c>
      <c r="G20" s="41">
        <v>415</v>
      </c>
      <c r="H20" s="39">
        <v>24</v>
      </c>
      <c r="I20" s="39">
        <f t="shared" si="0"/>
        <v>17.291666666666668</v>
      </c>
      <c r="J20" s="39">
        <v>7</v>
      </c>
      <c r="K20" s="39">
        <v>4</v>
      </c>
      <c r="L20" s="41">
        <v>34290.950000000004</v>
      </c>
      <c r="M20" s="41">
        <v>6234</v>
      </c>
      <c r="N20" s="37">
        <v>44421</v>
      </c>
      <c r="O20" s="36" t="s">
        <v>324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6</v>
      </c>
      <c r="C21" s="28" t="s">
        <v>362</v>
      </c>
      <c r="D21" s="41">
        <v>2068.0300000000002</v>
      </c>
      <c r="E21" s="39">
        <v>5517.24</v>
      </c>
      <c r="F21" s="45">
        <f>(D21-E21)/E21</f>
        <v>-0.62516946879236712</v>
      </c>
      <c r="G21" s="41">
        <v>334</v>
      </c>
      <c r="H21" s="39">
        <v>30</v>
      </c>
      <c r="I21" s="39">
        <f t="shared" si="0"/>
        <v>11.133333333333333</v>
      </c>
      <c r="J21" s="39">
        <v>11</v>
      </c>
      <c r="K21" s="39">
        <v>2</v>
      </c>
      <c r="L21" s="41">
        <v>12133.66</v>
      </c>
      <c r="M21" s="41">
        <v>2243</v>
      </c>
      <c r="N21" s="37">
        <v>44435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313</v>
      </c>
      <c r="D22" s="41">
        <v>1976.9999999999998</v>
      </c>
      <c r="E22" s="39">
        <v>4058.94</v>
      </c>
      <c r="F22" s="45">
        <f>(D22-E22)/E22</f>
        <v>-0.51292702035506821</v>
      </c>
      <c r="G22" s="41">
        <v>341</v>
      </c>
      <c r="H22" s="39">
        <v>18</v>
      </c>
      <c r="I22" s="39">
        <f t="shared" si="0"/>
        <v>18.944444444444443</v>
      </c>
      <c r="J22" s="39">
        <v>7</v>
      </c>
      <c r="K22" s="39">
        <v>6</v>
      </c>
      <c r="L22" s="41">
        <v>172349.53999999998</v>
      </c>
      <c r="M22" s="41">
        <v>27412</v>
      </c>
      <c r="N22" s="37">
        <v>44407</v>
      </c>
      <c r="O22" s="36" t="s">
        <v>314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82559.31</v>
      </c>
      <c r="E23" s="34">
        <f t="shared" ref="E23:G23" si="1">SUM(E13:E22)</f>
        <v>65104.14</v>
      </c>
      <c r="F23" s="65">
        <f>(D23-E23)/E23</f>
        <v>0.26811152101847896</v>
      </c>
      <c r="G23" s="34">
        <f t="shared" si="1"/>
        <v>14367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1844.94</v>
      </c>
      <c r="E25" s="39">
        <v>4816.8999999999996</v>
      </c>
      <c r="F25" s="45">
        <f>(D25-E25)/E25</f>
        <v>-0.61698602835848781</v>
      </c>
      <c r="G25" s="41">
        <v>397</v>
      </c>
      <c r="H25" s="39">
        <v>16</v>
      </c>
      <c r="I25" s="39">
        <f t="shared" ref="I25:I33" si="2">G25/H25</f>
        <v>24.8125</v>
      </c>
      <c r="J25" s="39">
        <v>6</v>
      </c>
      <c r="K25" s="39">
        <v>8</v>
      </c>
      <c r="L25" s="41">
        <v>156661.21</v>
      </c>
      <c r="M25" s="41">
        <v>32435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>
        <v>4</v>
      </c>
      <c r="C26" s="28" t="s">
        <v>305</v>
      </c>
      <c r="D26" s="41">
        <v>1652.04</v>
      </c>
      <c r="E26" s="39">
        <v>6734.63</v>
      </c>
      <c r="F26" s="45">
        <f>(D26-E26)/E26</f>
        <v>-0.75469476422609705</v>
      </c>
      <c r="G26" s="41">
        <v>248</v>
      </c>
      <c r="H26" s="39">
        <v>31</v>
      </c>
      <c r="I26" s="39">
        <f t="shared" si="2"/>
        <v>8</v>
      </c>
      <c r="J26" s="39">
        <v>8</v>
      </c>
      <c r="K26" s="39">
        <v>2</v>
      </c>
      <c r="L26" s="41">
        <v>14886</v>
      </c>
      <c r="M26" s="41">
        <v>2619</v>
      </c>
      <c r="N26" s="37">
        <v>44435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5</v>
      </c>
      <c r="C27" s="28" t="s">
        <v>326</v>
      </c>
      <c r="D27" s="41">
        <v>1426.12</v>
      </c>
      <c r="E27" s="39">
        <v>5855.48</v>
      </c>
      <c r="F27" s="45">
        <f>(D27-E27)/E27</f>
        <v>-0.75644695225668945</v>
      </c>
      <c r="G27" s="41">
        <v>248</v>
      </c>
      <c r="H27" s="39">
        <v>20</v>
      </c>
      <c r="I27" s="39">
        <f t="shared" si="2"/>
        <v>12.4</v>
      </c>
      <c r="J27" s="39">
        <v>9</v>
      </c>
      <c r="K27" s="39">
        <v>2</v>
      </c>
      <c r="L27" s="41">
        <v>9997.84</v>
      </c>
      <c r="M27" s="41">
        <v>1912</v>
      </c>
      <c r="N27" s="37">
        <v>44435</v>
      </c>
      <c r="O27" s="36" t="s">
        <v>68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15</v>
      </c>
      <c r="C28" s="28" t="s">
        <v>332</v>
      </c>
      <c r="D28" s="41">
        <v>1354.14</v>
      </c>
      <c r="E28" s="39">
        <v>1236.8900000000001</v>
      </c>
      <c r="F28" s="45">
        <f>(D28-E28)/E28</f>
        <v>9.4794201586236443E-2</v>
      </c>
      <c r="G28" s="41">
        <v>213</v>
      </c>
      <c r="H28" s="39">
        <v>6</v>
      </c>
      <c r="I28" s="39">
        <f t="shared" si="2"/>
        <v>35.5</v>
      </c>
      <c r="J28" s="39">
        <v>1</v>
      </c>
      <c r="K28" s="39">
        <v>8</v>
      </c>
      <c r="L28" s="41">
        <v>82672.47</v>
      </c>
      <c r="M28" s="41">
        <v>13317</v>
      </c>
      <c r="N28" s="37">
        <v>44393</v>
      </c>
      <c r="O28" s="36" t="s">
        <v>39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 t="s">
        <v>34</v>
      </c>
      <c r="C29" s="28" t="s">
        <v>368</v>
      </c>
      <c r="D29" s="41">
        <v>1330.5</v>
      </c>
      <c r="E29" s="39" t="s">
        <v>36</v>
      </c>
      <c r="F29" s="39" t="s">
        <v>36</v>
      </c>
      <c r="G29" s="41">
        <v>213</v>
      </c>
      <c r="H29" s="39">
        <v>43</v>
      </c>
      <c r="I29" s="39">
        <f t="shared" si="2"/>
        <v>4.9534883720930232</v>
      </c>
      <c r="J29" s="39">
        <v>10</v>
      </c>
      <c r="K29" s="39">
        <v>1</v>
      </c>
      <c r="L29" s="41">
        <v>1331</v>
      </c>
      <c r="M29" s="41">
        <v>213</v>
      </c>
      <c r="N29" s="37">
        <v>44442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11</v>
      </c>
      <c r="C30" s="28" t="s">
        <v>363</v>
      </c>
      <c r="D30" s="41">
        <v>1114.82</v>
      </c>
      <c r="E30" s="39">
        <v>3820.87</v>
      </c>
      <c r="F30" s="45">
        <f t="shared" ref="F30:F35" si="3">(D30-E30)/E30</f>
        <v>-0.70822875418425657</v>
      </c>
      <c r="G30" s="41">
        <v>162</v>
      </c>
      <c r="H30" s="39">
        <v>10</v>
      </c>
      <c r="I30" s="39">
        <f t="shared" si="2"/>
        <v>16.2</v>
      </c>
      <c r="J30" s="39">
        <v>4</v>
      </c>
      <c r="K30" s="39">
        <v>5</v>
      </c>
      <c r="L30" s="41">
        <v>91702.49</v>
      </c>
      <c r="M30" s="41">
        <v>14048</v>
      </c>
      <c r="N30" s="37">
        <v>44414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8</v>
      </c>
      <c r="C31" s="28" t="s">
        <v>366</v>
      </c>
      <c r="D31" s="41">
        <v>1002.1</v>
      </c>
      <c r="E31" s="39">
        <v>4528.5200000000004</v>
      </c>
      <c r="F31" s="45">
        <f t="shared" si="3"/>
        <v>-0.77871357529612328</v>
      </c>
      <c r="G31" s="41">
        <v>149</v>
      </c>
      <c r="H31" s="39">
        <v>10</v>
      </c>
      <c r="I31" s="39">
        <f t="shared" si="2"/>
        <v>14.9</v>
      </c>
      <c r="J31" s="39">
        <v>4</v>
      </c>
      <c r="K31" s="39">
        <v>3</v>
      </c>
      <c r="L31" s="41">
        <v>24076</v>
      </c>
      <c r="M31" s="41">
        <v>4033</v>
      </c>
      <c r="N31" s="37">
        <v>44428</v>
      </c>
      <c r="O31" s="36" t="s">
        <v>50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12</v>
      </c>
      <c r="C32" s="28" t="s">
        <v>355</v>
      </c>
      <c r="D32" s="41">
        <v>977.9</v>
      </c>
      <c r="E32" s="39">
        <v>3267.89</v>
      </c>
      <c r="F32" s="45">
        <f t="shared" si="3"/>
        <v>-0.70075492137128237</v>
      </c>
      <c r="G32" s="41">
        <v>154</v>
      </c>
      <c r="H32" s="39">
        <v>14</v>
      </c>
      <c r="I32" s="39">
        <f t="shared" si="2"/>
        <v>11</v>
      </c>
      <c r="J32" s="39">
        <v>7</v>
      </c>
      <c r="K32" s="39">
        <v>2</v>
      </c>
      <c r="L32" s="41">
        <v>7282</v>
      </c>
      <c r="M32" s="41">
        <v>1408</v>
      </c>
      <c r="N32" s="37">
        <v>44435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17</v>
      </c>
      <c r="C33" s="28" t="s">
        <v>365</v>
      </c>
      <c r="D33" s="41">
        <v>485.68</v>
      </c>
      <c r="E33" s="39">
        <v>747.18</v>
      </c>
      <c r="F33" s="45">
        <f t="shared" si="3"/>
        <v>-0.34998260124735669</v>
      </c>
      <c r="G33" s="41">
        <v>95</v>
      </c>
      <c r="H33" s="39">
        <v>3</v>
      </c>
      <c r="I33" s="39">
        <f t="shared" si="2"/>
        <v>31.666666666666668</v>
      </c>
      <c r="J33" s="39">
        <v>1</v>
      </c>
      <c r="K33" s="39">
        <v>10</v>
      </c>
      <c r="L33" s="41">
        <v>49351</v>
      </c>
      <c r="M33" s="41">
        <v>10878</v>
      </c>
      <c r="N33" s="37">
        <v>44379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35">
        <v>19</v>
      </c>
      <c r="C34" s="40" t="s">
        <v>216</v>
      </c>
      <c r="D34" s="41">
        <v>214</v>
      </c>
      <c r="E34" s="41">
        <v>510</v>
      </c>
      <c r="F34" s="45">
        <f t="shared" si="3"/>
        <v>-0.58039215686274515</v>
      </c>
      <c r="G34" s="41">
        <v>39</v>
      </c>
      <c r="H34" s="39" t="s">
        <v>36</v>
      </c>
      <c r="I34" s="39" t="s">
        <v>36</v>
      </c>
      <c r="J34" s="39">
        <v>3</v>
      </c>
      <c r="K34" s="39">
        <v>15</v>
      </c>
      <c r="L34" s="41">
        <f>6560.42+D34</f>
        <v>6774.42</v>
      </c>
      <c r="M34" s="41">
        <f>1358+G34</f>
        <v>1397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93961.549999999988</v>
      </c>
      <c r="E35" s="34">
        <f t="shared" ref="E35:G35" si="4">SUM(E23:E34)</f>
        <v>96622.499999999985</v>
      </c>
      <c r="F35" s="65">
        <f t="shared" si="3"/>
        <v>-2.7539651737431732E-2</v>
      </c>
      <c r="G35" s="34">
        <f t="shared" si="4"/>
        <v>16285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373</v>
      </c>
      <c r="D37" s="41">
        <v>132.5</v>
      </c>
      <c r="E37" s="39">
        <v>936.44</v>
      </c>
      <c r="F37" s="45">
        <f>(D37-E37)/E37</f>
        <v>-0.85850668489171755</v>
      </c>
      <c r="G37" s="41">
        <v>34</v>
      </c>
      <c r="H37" s="39">
        <v>2</v>
      </c>
      <c r="I37" s="39">
        <f>G37/H37</f>
        <v>17</v>
      </c>
      <c r="J37" s="39">
        <v>2</v>
      </c>
      <c r="K37" s="39">
        <v>6</v>
      </c>
      <c r="L37" s="41">
        <v>44787</v>
      </c>
      <c r="M37" s="41">
        <v>8057</v>
      </c>
      <c r="N37" s="37">
        <v>44407</v>
      </c>
      <c r="O37" s="36" t="s">
        <v>41</v>
      </c>
      <c r="P37" s="33"/>
      <c r="Q37" s="54"/>
      <c r="R37" s="54"/>
      <c r="S37" s="54"/>
      <c r="T37" s="54"/>
      <c r="U37" s="55"/>
      <c r="V37" s="55"/>
      <c r="W37" s="32"/>
      <c r="X37" s="56"/>
      <c r="Y37" s="55"/>
      <c r="Z37" s="56"/>
    </row>
    <row r="38" spans="1:26" ht="25.35" customHeight="1">
      <c r="A38" s="35">
        <v>22</v>
      </c>
      <c r="B38" s="35">
        <v>14</v>
      </c>
      <c r="C38" s="28" t="s">
        <v>367</v>
      </c>
      <c r="D38" s="41">
        <v>126</v>
      </c>
      <c r="E38" s="39">
        <v>1884.28</v>
      </c>
      <c r="F38" s="45">
        <f>(D38-E38)/E38</f>
        <v>-0.93313095718258432</v>
      </c>
      <c r="G38" s="41">
        <v>20</v>
      </c>
      <c r="H38" s="39">
        <v>5</v>
      </c>
      <c r="I38" s="39">
        <f>G38/H38</f>
        <v>4</v>
      </c>
      <c r="J38" s="39">
        <v>3</v>
      </c>
      <c r="K38" s="39">
        <v>3</v>
      </c>
      <c r="L38" s="41">
        <v>12095.25</v>
      </c>
      <c r="M38" s="41">
        <v>2123</v>
      </c>
      <c r="N38" s="37">
        <v>44428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5"/>
      <c r="Z38" s="56"/>
    </row>
    <row r="39" spans="1:26" ht="25.35" customHeight="1">
      <c r="A39" s="35">
        <v>23</v>
      </c>
      <c r="B39" s="59">
        <v>22</v>
      </c>
      <c r="C39" s="47" t="s">
        <v>327</v>
      </c>
      <c r="D39" s="41">
        <v>101</v>
      </c>
      <c r="E39" s="39">
        <v>168</v>
      </c>
      <c r="F39" s="45">
        <f>(D39-E39)/E39</f>
        <v>-0.39880952380952384</v>
      </c>
      <c r="G39" s="41">
        <v>16</v>
      </c>
      <c r="H39" s="39" t="s">
        <v>36</v>
      </c>
      <c r="I39" s="39" t="s">
        <v>36</v>
      </c>
      <c r="J39" s="39">
        <v>1</v>
      </c>
      <c r="K39" s="39">
        <v>5</v>
      </c>
      <c r="L39" s="41">
        <v>2229.61</v>
      </c>
      <c r="M39" s="41">
        <v>419</v>
      </c>
      <c r="N39" s="37">
        <v>44414</v>
      </c>
      <c r="O39" s="36" t="s">
        <v>204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5">
        <v>26</v>
      </c>
      <c r="C40" s="28" t="s">
        <v>141</v>
      </c>
      <c r="D40" s="41">
        <v>64</v>
      </c>
      <c r="E40" s="39">
        <v>30.2</v>
      </c>
      <c r="F40" s="45">
        <f>(D40-E40)/E40</f>
        <v>1.119205298013245</v>
      </c>
      <c r="G40" s="41">
        <v>10</v>
      </c>
      <c r="H40" s="39">
        <v>2</v>
      </c>
      <c r="I40" s="39">
        <f>G40/H40</f>
        <v>5</v>
      </c>
      <c r="J40" s="39">
        <v>2</v>
      </c>
      <c r="K40" s="39">
        <v>4</v>
      </c>
      <c r="L40" s="41">
        <v>7224.76</v>
      </c>
      <c r="M40" s="41">
        <v>1519</v>
      </c>
      <c r="N40" s="37">
        <v>44421</v>
      </c>
      <c r="O40" s="36" t="s">
        <v>68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6" ht="25.35" customHeight="1">
      <c r="A41" s="35">
        <v>25</v>
      </c>
      <c r="B41" s="39" t="s">
        <v>36</v>
      </c>
      <c r="C41" s="50" t="s">
        <v>110</v>
      </c>
      <c r="D41" s="41">
        <v>39</v>
      </c>
      <c r="E41" s="39" t="s">
        <v>36</v>
      </c>
      <c r="F41" s="39" t="s">
        <v>36</v>
      </c>
      <c r="G41" s="41">
        <v>10</v>
      </c>
      <c r="H41" s="39">
        <v>1</v>
      </c>
      <c r="I41" s="39">
        <f>G41/H41</f>
        <v>10</v>
      </c>
      <c r="J41" s="39">
        <v>1</v>
      </c>
      <c r="K41" s="39" t="s">
        <v>36</v>
      </c>
      <c r="L41" s="41">
        <v>23874</v>
      </c>
      <c r="M41" s="41">
        <v>4218</v>
      </c>
      <c r="N41" s="37">
        <v>44323</v>
      </c>
      <c r="O41" s="46" t="s">
        <v>41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23</v>
      </c>
      <c r="C42" s="47" t="s">
        <v>374</v>
      </c>
      <c r="D42" s="41">
        <v>22</v>
      </c>
      <c r="E42" s="39">
        <v>114.02</v>
      </c>
      <c r="F42" s="45">
        <f>(D42-E42)/E42</f>
        <v>-0.80705139449219432</v>
      </c>
      <c r="G42" s="41">
        <v>4</v>
      </c>
      <c r="H42" s="39">
        <v>2</v>
      </c>
      <c r="I42" s="39">
        <f>G42/H42</f>
        <v>2</v>
      </c>
      <c r="J42" s="39">
        <v>1</v>
      </c>
      <c r="K42" s="39">
        <v>5</v>
      </c>
      <c r="L42" s="41">
        <v>3344</v>
      </c>
      <c r="M42" s="41">
        <v>589</v>
      </c>
      <c r="N42" s="37">
        <v>44414</v>
      </c>
      <c r="O42" s="36" t="s">
        <v>50</v>
      </c>
      <c r="P42" s="33"/>
      <c r="R42" s="38"/>
      <c r="T42" s="33"/>
      <c r="U42" s="32"/>
      <c r="V42" s="32"/>
      <c r="W42" s="32"/>
      <c r="X42" s="33"/>
      <c r="Y42" s="32"/>
      <c r="Z42" s="32"/>
    </row>
    <row r="43" spans="1:26" ht="25.35" customHeight="1">
      <c r="A43" s="35">
        <v>27</v>
      </c>
      <c r="B43" s="59">
        <v>27</v>
      </c>
      <c r="C43" s="28" t="s">
        <v>357</v>
      </c>
      <c r="D43" s="41">
        <v>22</v>
      </c>
      <c r="E43" s="39">
        <v>22</v>
      </c>
      <c r="F43" s="45">
        <f>(D43-E43)/E43</f>
        <v>0</v>
      </c>
      <c r="G43" s="41">
        <v>4</v>
      </c>
      <c r="H43" s="39" t="s">
        <v>36</v>
      </c>
      <c r="I43" s="39" t="s">
        <v>36</v>
      </c>
      <c r="J43" s="39">
        <v>2</v>
      </c>
      <c r="K43" s="39">
        <v>4</v>
      </c>
      <c r="L43" s="41">
        <v>715.57</v>
      </c>
      <c r="M43" s="41">
        <v>158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5"/>
      <c r="W43" s="56"/>
      <c r="X43" s="32"/>
      <c r="Y43" s="55"/>
      <c r="Z43" s="56"/>
    </row>
    <row r="44" spans="1:26" ht="25.35" customHeight="1">
      <c r="A44" s="35">
        <v>28</v>
      </c>
      <c r="B44" s="59">
        <v>13</v>
      </c>
      <c r="C44" s="47" t="s">
        <v>375</v>
      </c>
      <c r="D44" s="41">
        <v>12</v>
      </c>
      <c r="E44" s="39">
        <v>2392.71</v>
      </c>
      <c r="F44" s="45">
        <f>(D44-E44)/E44</f>
        <v>-0.99498476622741583</v>
      </c>
      <c r="G44" s="41">
        <v>2</v>
      </c>
      <c r="H44" s="39">
        <v>1</v>
      </c>
      <c r="I44" s="39">
        <f>G44/H44</f>
        <v>2</v>
      </c>
      <c r="J44" s="39">
        <v>1</v>
      </c>
      <c r="K44" s="39">
        <v>3</v>
      </c>
      <c r="L44" s="41">
        <v>18288.95</v>
      </c>
      <c r="M44" s="41">
        <v>2956</v>
      </c>
      <c r="N44" s="37">
        <v>44428</v>
      </c>
      <c r="O44" s="36" t="s">
        <v>45</v>
      </c>
      <c r="P44" s="33"/>
      <c r="Q44" s="54"/>
      <c r="R44" s="54"/>
      <c r="S44" s="54"/>
      <c r="T44" s="54"/>
      <c r="U44" s="54"/>
      <c r="V44" s="54"/>
      <c r="W44" s="54"/>
      <c r="X44" s="56"/>
      <c r="Y44" s="55"/>
      <c r="Z44" s="32"/>
    </row>
    <row r="45" spans="1:26" ht="25.35" customHeight="1">
      <c r="A45" s="14"/>
      <c r="B45" s="14"/>
      <c r="C45" s="27" t="s">
        <v>123</v>
      </c>
      <c r="D45" s="34">
        <f>SUM(D35:D44)</f>
        <v>94480.049999999988</v>
      </c>
      <c r="E45" s="34">
        <f t="shared" ref="E45:G45" si="5">SUM(E35:E44)</f>
        <v>102170.15</v>
      </c>
      <c r="F45" s="65">
        <f>(D45-E45)/E45</f>
        <v>-7.5267580599617467E-2</v>
      </c>
      <c r="G45" s="34">
        <f t="shared" si="5"/>
        <v>16385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sheetPr codeName="Sheet73"/>
  <dimension ref="A1:Z70"/>
  <sheetViews>
    <sheetView topLeftCell="A13" zoomScale="60" zoomScaleNormal="60" workbookViewId="0">
      <selection activeCell="A34" sqref="A34:XFD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8.88671875" style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371</v>
      </c>
      <c r="E6" s="4" t="s">
        <v>378</v>
      </c>
      <c r="F6" s="156"/>
      <c r="G6" s="4" t="s">
        <v>371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6" ht="21.6">
      <c r="A10" s="159"/>
      <c r="B10" s="159"/>
      <c r="C10" s="156"/>
      <c r="D10" s="75" t="s">
        <v>372</v>
      </c>
      <c r="E10" s="75" t="s">
        <v>379</v>
      </c>
      <c r="F10" s="156"/>
      <c r="G10" s="75" t="s">
        <v>372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>
        <v>1</v>
      </c>
      <c r="C13" s="28" t="s">
        <v>306</v>
      </c>
      <c r="D13" s="41">
        <v>25495.22</v>
      </c>
      <c r="E13" s="39">
        <v>33520.68</v>
      </c>
      <c r="F13" s="45">
        <f>(D13-E13)/E13</f>
        <v>-0.23941817409432026</v>
      </c>
      <c r="G13" s="41">
        <v>5347</v>
      </c>
      <c r="H13" s="39">
        <v>145</v>
      </c>
      <c r="I13" s="39">
        <f t="shared" ref="I13:I22" si="0">G13/H13</f>
        <v>36.875862068965517</v>
      </c>
      <c r="J13" s="39">
        <v>17</v>
      </c>
      <c r="K13" s="39">
        <v>2</v>
      </c>
      <c r="L13" s="41">
        <v>80537</v>
      </c>
      <c r="M13" s="41">
        <v>17492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2</v>
      </c>
      <c r="C14" s="28" t="s">
        <v>312</v>
      </c>
      <c r="D14" s="41">
        <v>16382.04</v>
      </c>
      <c r="E14" s="39">
        <v>16546.47</v>
      </c>
      <c r="F14" s="45">
        <f>(D14-E14)/E14</f>
        <v>-9.9374670246886662E-3</v>
      </c>
      <c r="G14" s="41">
        <v>2437</v>
      </c>
      <c r="H14" s="39">
        <v>79</v>
      </c>
      <c r="I14" s="39">
        <f t="shared" si="0"/>
        <v>30.848101265822784</v>
      </c>
      <c r="J14" s="39">
        <v>9</v>
      </c>
      <c r="K14" s="39">
        <v>3</v>
      </c>
      <c r="L14" s="41">
        <v>87009</v>
      </c>
      <c r="M14" s="41">
        <v>13517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9721.1299999999992</v>
      </c>
      <c r="E15" s="39">
        <v>7934.85</v>
      </c>
      <c r="F15" s="45">
        <f>(D15-E15)/E15</f>
        <v>0.22511830721437692</v>
      </c>
      <c r="G15" s="41">
        <v>1961</v>
      </c>
      <c r="H15" s="39">
        <v>63</v>
      </c>
      <c r="I15" s="39">
        <f t="shared" si="0"/>
        <v>31.126984126984127</v>
      </c>
      <c r="J15" s="39">
        <v>9</v>
      </c>
      <c r="K15" s="39">
        <v>6</v>
      </c>
      <c r="L15" s="41">
        <v>192462</v>
      </c>
      <c r="M15" s="41">
        <v>41436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305</v>
      </c>
      <c r="D16" s="41">
        <v>6734.63</v>
      </c>
      <c r="E16" s="39" t="s">
        <v>36</v>
      </c>
      <c r="F16" s="39" t="s">
        <v>36</v>
      </c>
      <c r="G16" s="41">
        <v>1049</v>
      </c>
      <c r="H16" s="39">
        <v>85</v>
      </c>
      <c r="I16" s="39">
        <f t="shared" si="0"/>
        <v>12.341176470588236</v>
      </c>
      <c r="J16" s="39">
        <v>14</v>
      </c>
      <c r="K16" s="39">
        <v>1</v>
      </c>
      <c r="L16" s="41">
        <v>6735</v>
      </c>
      <c r="M16" s="41">
        <v>1049</v>
      </c>
      <c r="N16" s="37">
        <v>44435</v>
      </c>
      <c r="O16" s="36" t="s">
        <v>43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326</v>
      </c>
      <c r="D17" s="41">
        <v>5855.48</v>
      </c>
      <c r="E17" s="39" t="s">
        <v>36</v>
      </c>
      <c r="F17" s="39" t="s">
        <v>36</v>
      </c>
      <c r="G17" s="41">
        <v>1052</v>
      </c>
      <c r="H17" s="39">
        <v>58</v>
      </c>
      <c r="I17" s="39">
        <f t="shared" si="0"/>
        <v>18.137931034482758</v>
      </c>
      <c r="J17" s="39">
        <v>16</v>
      </c>
      <c r="K17" s="39">
        <v>1</v>
      </c>
      <c r="L17" s="41">
        <v>5855.48</v>
      </c>
      <c r="M17" s="41">
        <v>1052</v>
      </c>
      <c r="N17" s="37">
        <v>44435</v>
      </c>
      <c r="O17" s="36" t="s">
        <v>68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 t="s">
        <v>34</v>
      </c>
      <c r="C18" s="28" t="s">
        <v>362</v>
      </c>
      <c r="D18" s="41">
        <v>5517.24</v>
      </c>
      <c r="E18" s="39" t="s">
        <v>36</v>
      </c>
      <c r="F18" s="39" t="s">
        <v>36</v>
      </c>
      <c r="G18" s="41">
        <v>880</v>
      </c>
      <c r="H18" s="39">
        <v>64</v>
      </c>
      <c r="I18" s="39">
        <f t="shared" si="0"/>
        <v>13.75</v>
      </c>
      <c r="J18" s="39">
        <v>14</v>
      </c>
      <c r="K18" s="39">
        <v>1</v>
      </c>
      <c r="L18" s="41">
        <v>5517.24</v>
      </c>
      <c r="M18" s="41">
        <v>880</v>
      </c>
      <c r="N18" s="37">
        <v>44435</v>
      </c>
      <c r="O18" s="36" t="s">
        <v>48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>
        <v>11</v>
      </c>
      <c r="C19" s="28" t="s">
        <v>348</v>
      </c>
      <c r="D19" s="41">
        <v>4816.8999999999996</v>
      </c>
      <c r="E19" s="39">
        <v>3684.82</v>
      </c>
      <c r="F19" s="45">
        <f>(D19-E19)/E19</f>
        <v>0.3072280328482801</v>
      </c>
      <c r="G19" s="41">
        <v>963</v>
      </c>
      <c r="H19" s="39">
        <v>23</v>
      </c>
      <c r="I19" s="39">
        <f t="shared" si="0"/>
        <v>41.869565217391305</v>
      </c>
      <c r="J19" s="39">
        <v>7</v>
      </c>
      <c r="K19" s="39">
        <v>7</v>
      </c>
      <c r="L19" s="41">
        <v>150611.65</v>
      </c>
      <c r="M19" s="41">
        <v>30980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5</v>
      </c>
      <c r="C20" s="28" t="s">
        <v>366</v>
      </c>
      <c r="D20" s="41">
        <v>4528.5200000000004</v>
      </c>
      <c r="E20" s="39">
        <v>7202.03</v>
      </c>
      <c r="F20" s="45">
        <f>(D20-E20)/E20</f>
        <v>-0.37121617099623294</v>
      </c>
      <c r="G20" s="41">
        <v>682</v>
      </c>
      <c r="H20" s="39">
        <v>24</v>
      </c>
      <c r="I20" s="39">
        <f t="shared" si="0"/>
        <v>28.416666666666668</v>
      </c>
      <c r="J20" s="39">
        <v>8</v>
      </c>
      <c r="K20" s="39">
        <v>2</v>
      </c>
      <c r="L20" s="41">
        <v>19012</v>
      </c>
      <c r="M20" s="41">
        <v>3017</v>
      </c>
      <c r="N20" s="37">
        <v>44428</v>
      </c>
      <c r="O20" s="36" t="s">
        <v>50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7</v>
      </c>
      <c r="C21" s="28" t="s">
        <v>313</v>
      </c>
      <c r="D21" s="41">
        <v>4058.94</v>
      </c>
      <c r="E21" s="39">
        <v>6277.34</v>
      </c>
      <c r="F21" s="45">
        <f>(D21-E21)/E21</f>
        <v>-0.35339809537160644</v>
      </c>
      <c r="G21" s="41">
        <v>645</v>
      </c>
      <c r="H21" s="39">
        <v>29</v>
      </c>
      <c r="I21" s="39">
        <f t="shared" si="0"/>
        <v>22.241379310344829</v>
      </c>
      <c r="J21" s="39">
        <v>10</v>
      </c>
      <c r="K21" s="39">
        <v>5</v>
      </c>
      <c r="L21" s="41">
        <v>166538.08999999994</v>
      </c>
      <c r="M21" s="41">
        <v>26262</v>
      </c>
      <c r="N21" s="37">
        <v>44407</v>
      </c>
      <c r="O21" s="36" t="s">
        <v>314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323</v>
      </c>
      <c r="D22" s="41">
        <v>3929.5699999999997</v>
      </c>
      <c r="E22" s="39">
        <v>4790.54</v>
      </c>
      <c r="F22" s="45">
        <f>(D22-E22)/E22</f>
        <v>-0.1797229539884857</v>
      </c>
      <c r="G22" s="41">
        <v>630</v>
      </c>
      <c r="H22" s="39">
        <v>32</v>
      </c>
      <c r="I22" s="39">
        <f t="shared" si="0"/>
        <v>19.6875</v>
      </c>
      <c r="J22" s="39">
        <v>6</v>
      </c>
      <c r="K22" s="39">
        <v>3</v>
      </c>
      <c r="L22" s="41">
        <v>28461.11</v>
      </c>
      <c r="M22" s="41">
        <v>5061</v>
      </c>
      <c r="N22" s="37">
        <v>44421</v>
      </c>
      <c r="O22" s="36" t="s">
        <v>324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87039.670000000013</v>
      </c>
      <c r="E23" s="34">
        <f t="shared" ref="E23:G23" si="1">SUM(E13:E22)</f>
        <v>79956.73</v>
      </c>
      <c r="F23" s="65">
        <f>(D23-E23)/E23</f>
        <v>8.8584663229724595E-2</v>
      </c>
      <c r="G23" s="34">
        <f t="shared" si="1"/>
        <v>15646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363</v>
      </c>
      <c r="D25" s="41">
        <v>3820.87</v>
      </c>
      <c r="E25" s="39">
        <v>7079.5</v>
      </c>
      <c r="F25" s="45">
        <f>(D25-E25)/E25</f>
        <v>-0.46029098100148319</v>
      </c>
      <c r="G25" s="41">
        <v>594</v>
      </c>
      <c r="H25" s="39">
        <v>23</v>
      </c>
      <c r="I25" s="39">
        <f t="shared" ref="I25:I32" si="2">G25/H25</f>
        <v>25.826086956521738</v>
      </c>
      <c r="J25" s="39">
        <v>6</v>
      </c>
      <c r="K25" s="39">
        <v>4</v>
      </c>
      <c r="L25" s="41">
        <v>86884.98</v>
      </c>
      <c r="M25" s="41">
        <v>13077</v>
      </c>
      <c r="N25" s="37">
        <v>44414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 t="s">
        <v>34</v>
      </c>
      <c r="C26" s="28" t="s">
        <v>355</v>
      </c>
      <c r="D26" s="41">
        <v>3267.89</v>
      </c>
      <c r="E26" s="39" t="s">
        <v>36</v>
      </c>
      <c r="F26" s="39" t="s">
        <v>36</v>
      </c>
      <c r="G26" s="41">
        <v>533</v>
      </c>
      <c r="H26" s="39">
        <v>63</v>
      </c>
      <c r="I26" s="39">
        <f t="shared" si="2"/>
        <v>8.4603174603174605</v>
      </c>
      <c r="J26" s="39">
        <v>14</v>
      </c>
      <c r="K26" s="39">
        <v>1</v>
      </c>
      <c r="L26" s="41">
        <v>3268</v>
      </c>
      <c r="M26" s="41">
        <v>533</v>
      </c>
      <c r="N26" s="37">
        <v>44435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4</v>
      </c>
      <c r="C27" s="28" t="s">
        <v>375</v>
      </c>
      <c r="D27" s="41">
        <v>2392.71</v>
      </c>
      <c r="E27" s="39">
        <v>7843.68</v>
      </c>
      <c r="F27" s="45">
        <f t="shared" ref="F27:F35" si="3">(D27-E27)/E27</f>
        <v>-0.69495058441955815</v>
      </c>
      <c r="G27" s="41">
        <v>390</v>
      </c>
      <c r="H27" s="39">
        <v>41</v>
      </c>
      <c r="I27" s="39">
        <f t="shared" si="2"/>
        <v>9.5121951219512191</v>
      </c>
      <c r="J27" s="39">
        <v>11</v>
      </c>
      <c r="K27" s="39">
        <v>2</v>
      </c>
      <c r="L27" s="41">
        <v>16177.36</v>
      </c>
      <c r="M27" s="41">
        <v>2503</v>
      </c>
      <c r="N27" s="37">
        <v>44428</v>
      </c>
      <c r="O27" s="36" t="s">
        <v>45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8</v>
      </c>
      <c r="C28" s="28" t="s">
        <v>367</v>
      </c>
      <c r="D28" s="41">
        <v>1884.28</v>
      </c>
      <c r="E28" s="39">
        <v>5342.25</v>
      </c>
      <c r="F28" s="45">
        <f t="shared" si="3"/>
        <v>-0.64728719172633253</v>
      </c>
      <c r="G28" s="41">
        <v>309</v>
      </c>
      <c r="H28" s="39">
        <v>31</v>
      </c>
      <c r="I28" s="39">
        <f t="shared" si="2"/>
        <v>9.9677419354838701</v>
      </c>
      <c r="J28" s="39">
        <v>10</v>
      </c>
      <c r="K28" s="39">
        <v>2</v>
      </c>
      <c r="L28" s="41">
        <v>10688.5</v>
      </c>
      <c r="M28" s="41">
        <v>1806</v>
      </c>
      <c r="N28" s="37">
        <v>44428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>
        <v>12</v>
      </c>
      <c r="C29" s="28" t="s">
        <v>332</v>
      </c>
      <c r="D29" s="41">
        <v>1236.8900000000001</v>
      </c>
      <c r="E29" s="39">
        <v>1099.67</v>
      </c>
      <c r="F29" s="45">
        <f t="shared" si="3"/>
        <v>0.12478288941227825</v>
      </c>
      <c r="G29" s="41">
        <v>195</v>
      </c>
      <c r="H29" s="39">
        <v>6</v>
      </c>
      <c r="I29" s="39">
        <f t="shared" si="2"/>
        <v>32.5</v>
      </c>
      <c r="J29" s="39">
        <v>1</v>
      </c>
      <c r="K29" s="39">
        <v>7</v>
      </c>
      <c r="L29" s="41">
        <v>80331.33</v>
      </c>
      <c r="M29" s="41">
        <v>12866</v>
      </c>
      <c r="N29" s="37">
        <v>44393</v>
      </c>
      <c r="O29" s="36" t="s">
        <v>39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14</v>
      </c>
      <c r="C30" s="28" t="s">
        <v>373</v>
      </c>
      <c r="D30" s="41">
        <v>936.44</v>
      </c>
      <c r="E30" s="39">
        <v>923.32</v>
      </c>
      <c r="F30" s="45">
        <f t="shared" si="3"/>
        <v>1.4209591474245119E-2</v>
      </c>
      <c r="G30" s="41">
        <v>177</v>
      </c>
      <c r="H30" s="39">
        <v>9</v>
      </c>
      <c r="I30" s="39">
        <f t="shared" si="2"/>
        <v>19.666666666666668</v>
      </c>
      <c r="J30" s="39">
        <v>3</v>
      </c>
      <c r="K30" s="39">
        <v>5</v>
      </c>
      <c r="L30" s="41">
        <v>43779</v>
      </c>
      <c r="M30" s="41">
        <v>7808</v>
      </c>
      <c r="N30" s="37">
        <v>44407</v>
      </c>
      <c r="O30" s="36" t="s">
        <v>41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15</v>
      </c>
      <c r="C31" s="28" t="s">
        <v>365</v>
      </c>
      <c r="D31" s="41">
        <v>747.18</v>
      </c>
      <c r="E31" s="39">
        <v>625.97</v>
      </c>
      <c r="F31" s="45">
        <f t="shared" si="3"/>
        <v>0.19363547773854964</v>
      </c>
      <c r="G31" s="41">
        <v>150</v>
      </c>
      <c r="H31" s="39">
        <v>3</v>
      </c>
      <c r="I31" s="39">
        <f t="shared" si="2"/>
        <v>50</v>
      </c>
      <c r="J31" s="39">
        <v>1</v>
      </c>
      <c r="K31" s="39">
        <v>9</v>
      </c>
      <c r="L31" s="41">
        <v>48065</v>
      </c>
      <c r="M31" s="41">
        <v>10573</v>
      </c>
      <c r="N31" s="37">
        <v>44379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10</v>
      </c>
      <c r="C32" s="28" t="s">
        <v>380</v>
      </c>
      <c r="D32" s="41">
        <v>651.80999999999995</v>
      </c>
      <c r="E32" s="39">
        <v>3765.72</v>
      </c>
      <c r="F32" s="45">
        <f t="shared" si="3"/>
        <v>-0.82690959497785288</v>
      </c>
      <c r="G32" s="41">
        <v>97</v>
      </c>
      <c r="H32" s="39">
        <v>6</v>
      </c>
      <c r="I32" s="39">
        <f t="shared" si="2"/>
        <v>16.166666666666668</v>
      </c>
      <c r="J32" s="39">
        <v>5</v>
      </c>
      <c r="K32" s="39">
        <v>3</v>
      </c>
      <c r="L32" s="41">
        <v>29885.09</v>
      </c>
      <c r="M32" s="41">
        <v>4500</v>
      </c>
      <c r="N32" s="37">
        <v>44421</v>
      </c>
      <c r="O32" s="36" t="s">
        <v>39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22</v>
      </c>
      <c r="C33" s="40" t="s">
        <v>216</v>
      </c>
      <c r="D33" s="41">
        <v>510</v>
      </c>
      <c r="E33" s="41">
        <v>154.5</v>
      </c>
      <c r="F33" s="45">
        <f t="shared" si="3"/>
        <v>2.3009708737864076</v>
      </c>
      <c r="G33" s="41">
        <v>101</v>
      </c>
      <c r="H33" s="39" t="s">
        <v>36</v>
      </c>
      <c r="I33" s="39" t="s">
        <v>36</v>
      </c>
      <c r="J33" s="39">
        <v>2</v>
      </c>
      <c r="K33" s="39">
        <v>14</v>
      </c>
      <c r="L33" s="41">
        <v>6482.42</v>
      </c>
      <c r="M33" s="41">
        <v>1303</v>
      </c>
      <c r="N33" s="37">
        <v>44330</v>
      </c>
      <c r="O33" s="36" t="s">
        <v>81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59">
        <v>13</v>
      </c>
      <c r="C34" s="28" t="s">
        <v>381</v>
      </c>
      <c r="D34" s="41">
        <v>338.5</v>
      </c>
      <c r="E34" s="39">
        <v>1023.29</v>
      </c>
      <c r="F34" s="45">
        <f t="shared" si="3"/>
        <v>-0.66920423340402035</v>
      </c>
      <c r="G34" s="41">
        <v>78</v>
      </c>
      <c r="H34" s="39">
        <v>7</v>
      </c>
      <c r="I34" s="39">
        <f>G34/H34</f>
        <v>11.142857142857142</v>
      </c>
      <c r="J34" s="39">
        <v>3</v>
      </c>
      <c r="K34" s="39">
        <v>4</v>
      </c>
      <c r="L34" s="41">
        <v>25363.41</v>
      </c>
      <c r="M34" s="41">
        <v>6014</v>
      </c>
      <c r="N34" s="37">
        <v>44414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102826.24000000001</v>
      </c>
      <c r="E35" s="34">
        <f t="shared" ref="E35:G35" si="4">SUM(E23:E34)</f>
        <v>107814.63</v>
      </c>
      <c r="F35" s="65">
        <f t="shared" si="3"/>
        <v>-4.6268210538773814E-2</v>
      </c>
      <c r="G35" s="34">
        <f t="shared" si="4"/>
        <v>18270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28" t="s">
        <v>236</v>
      </c>
      <c r="D37" s="41">
        <v>168</v>
      </c>
      <c r="E37" s="39" t="s">
        <v>36</v>
      </c>
      <c r="F37" s="39" t="s">
        <v>36</v>
      </c>
      <c r="G37" s="41">
        <v>84</v>
      </c>
      <c r="H37" s="39">
        <v>4</v>
      </c>
      <c r="I37" s="39">
        <f>G37/H37</f>
        <v>21</v>
      </c>
      <c r="J37" s="39">
        <v>2</v>
      </c>
      <c r="K37" s="39" t="s">
        <v>36</v>
      </c>
      <c r="L37" s="41">
        <v>116544.92</v>
      </c>
      <c r="M37" s="41">
        <v>23900</v>
      </c>
      <c r="N37" s="37">
        <v>44106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28" t="s">
        <v>327</v>
      </c>
      <c r="D38" s="41">
        <v>168</v>
      </c>
      <c r="E38" s="39">
        <v>82</v>
      </c>
      <c r="F38" s="45">
        <f>(D38-E38)/E38</f>
        <v>1.0487804878048781</v>
      </c>
      <c r="G38" s="41">
        <v>26</v>
      </c>
      <c r="H38" s="39" t="s">
        <v>36</v>
      </c>
      <c r="I38" s="39" t="s">
        <v>36</v>
      </c>
      <c r="J38" s="39">
        <v>2</v>
      </c>
      <c r="K38" s="39">
        <v>4</v>
      </c>
      <c r="L38" s="41">
        <v>1903.61</v>
      </c>
      <c r="M38" s="41">
        <v>362</v>
      </c>
      <c r="N38" s="37">
        <v>44414</v>
      </c>
      <c r="O38" s="46" t="s">
        <v>204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Z38" s="56"/>
    </row>
    <row r="39" spans="1:26" ht="25.35" customHeight="1">
      <c r="A39" s="35">
        <v>23</v>
      </c>
      <c r="B39" s="59">
        <v>23</v>
      </c>
      <c r="C39" s="47" t="s">
        <v>374</v>
      </c>
      <c r="D39" s="41">
        <v>114.02</v>
      </c>
      <c r="E39" s="39">
        <v>150</v>
      </c>
      <c r="F39" s="45">
        <f>(D39-E39)/E39</f>
        <v>-0.2398666666666667</v>
      </c>
      <c r="G39" s="41">
        <v>20</v>
      </c>
      <c r="H39" s="39">
        <v>2</v>
      </c>
      <c r="I39" s="39">
        <f>G39/H39</f>
        <v>10</v>
      </c>
      <c r="J39" s="39">
        <v>2</v>
      </c>
      <c r="K39" s="39">
        <v>4</v>
      </c>
      <c r="L39" s="41">
        <v>3303</v>
      </c>
      <c r="M39" s="41">
        <v>580</v>
      </c>
      <c r="N39" s="37">
        <v>44414</v>
      </c>
      <c r="O39" s="36" t="s">
        <v>50</v>
      </c>
      <c r="P39" s="33"/>
      <c r="R39" s="38"/>
      <c r="T39" s="33"/>
      <c r="U39" s="32"/>
      <c r="V39" s="32"/>
      <c r="W39" s="32"/>
      <c r="X39" s="33"/>
      <c r="Y39" s="32"/>
      <c r="Z39" s="32"/>
    </row>
    <row r="40" spans="1:26" ht="25.35" customHeight="1">
      <c r="A40" s="35">
        <v>24</v>
      </c>
      <c r="B40" s="42" t="s">
        <v>36</v>
      </c>
      <c r="C40" s="40" t="s">
        <v>382</v>
      </c>
      <c r="D40" s="41">
        <v>72</v>
      </c>
      <c r="E40" s="39" t="s">
        <v>36</v>
      </c>
      <c r="F40" s="39" t="s">
        <v>36</v>
      </c>
      <c r="G40" s="41">
        <v>36</v>
      </c>
      <c r="H40" s="30">
        <v>4</v>
      </c>
      <c r="I40" s="39">
        <f>G40/H40</f>
        <v>9</v>
      </c>
      <c r="J40" s="39">
        <v>2</v>
      </c>
      <c r="K40" s="39" t="s">
        <v>36</v>
      </c>
      <c r="L40" s="41">
        <v>246627</v>
      </c>
      <c r="M40" s="41">
        <v>51341</v>
      </c>
      <c r="N40" s="37">
        <v>43840</v>
      </c>
      <c r="O40" s="36" t="s">
        <v>41</v>
      </c>
      <c r="P40" s="33"/>
      <c r="Q40" s="54"/>
      <c r="R40" s="54"/>
      <c r="T40" s="54"/>
      <c r="U40" s="54"/>
      <c r="V40" s="55"/>
      <c r="W40" s="55"/>
      <c r="X40" s="56"/>
      <c r="Y40" s="32"/>
      <c r="Z40" s="56"/>
    </row>
    <row r="41" spans="1:26" ht="25.35" customHeight="1">
      <c r="A41" s="35">
        <v>25</v>
      </c>
      <c r="B41" s="39" t="s">
        <v>36</v>
      </c>
      <c r="C41" s="40" t="s">
        <v>383</v>
      </c>
      <c r="D41" s="41">
        <v>38</v>
      </c>
      <c r="E41" s="39" t="s">
        <v>36</v>
      </c>
      <c r="F41" s="39" t="s">
        <v>36</v>
      </c>
      <c r="G41" s="41">
        <v>19</v>
      </c>
      <c r="H41" s="30">
        <v>2</v>
      </c>
      <c r="I41" s="39">
        <f>G41/H41</f>
        <v>9.5</v>
      </c>
      <c r="J41" s="39">
        <v>2</v>
      </c>
      <c r="K41" s="39" t="s">
        <v>36</v>
      </c>
      <c r="L41" s="41">
        <v>89970</v>
      </c>
      <c r="M41" s="41">
        <v>21027</v>
      </c>
      <c r="N41" s="37">
        <v>43875</v>
      </c>
      <c r="O41" s="3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21</v>
      </c>
      <c r="C42" s="28" t="s">
        <v>141</v>
      </c>
      <c r="D42" s="41">
        <v>30.2</v>
      </c>
      <c r="E42" s="39">
        <v>181</v>
      </c>
      <c r="F42" s="45">
        <f>(D42-E42)/E42</f>
        <v>-0.8331491712707183</v>
      </c>
      <c r="G42" s="41">
        <v>6</v>
      </c>
      <c r="H42" s="39">
        <v>2</v>
      </c>
      <c r="I42" s="39">
        <f>G42/H42</f>
        <v>3</v>
      </c>
      <c r="J42" s="39">
        <v>2</v>
      </c>
      <c r="K42" s="39">
        <v>3</v>
      </c>
      <c r="L42" s="41">
        <v>7073.76</v>
      </c>
      <c r="M42" s="41">
        <v>1491</v>
      </c>
      <c r="N42" s="37">
        <v>44421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32"/>
      <c r="Y42" s="55"/>
      <c r="Z42" s="56"/>
    </row>
    <row r="43" spans="1:26" ht="25.35" customHeight="1">
      <c r="A43" s="35">
        <v>27</v>
      </c>
      <c r="B43" s="59">
        <v>24</v>
      </c>
      <c r="C43" s="47" t="s">
        <v>357</v>
      </c>
      <c r="D43" s="41">
        <v>22</v>
      </c>
      <c r="E43" s="39">
        <v>144</v>
      </c>
      <c r="F43" s="45">
        <f>(D43-E43)/E43</f>
        <v>-0.84722222222222221</v>
      </c>
      <c r="G43" s="41">
        <v>6</v>
      </c>
      <c r="H43" s="39" t="s">
        <v>36</v>
      </c>
      <c r="I43" s="39" t="s">
        <v>36</v>
      </c>
      <c r="J43" s="39">
        <v>2</v>
      </c>
      <c r="K43" s="39">
        <v>3</v>
      </c>
      <c r="L43" s="41">
        <f>482+D43</f>
        <v>504</v>
      </c>
      <c r="M43" s="41">
        <f>104+G43</f>
        <v>110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4"/>
      <c r="W43" s="54"/>
      <c r="X43" s="56"/>
      <c r="Y43" s="55"/>
      <c r="Z43" s="32"/>
    </row>
    <row r="44" spans="1:26" ht="25.35" customHeight="1">
      <c r="A44" s="35">
        <v>28</v>
      </c>
      <c r="B44" s="64">
        <v>30</v>
      </c>
      <c r="C44" s="28" t="s">
        <v>384</v>
      </c>
      <c r="D44" s="41">
        <v>20</v>
      </c>
      <c r="E44" s="39">
        <v>20</v>
      </c>
      <c r="F44" s="45">
        <f>(D44-E44)/E44</f>
        <v>0</v>
      </c>
      <c r="G44" s="41">
        <v>10</v>
      </c>
      <c r="H44" s="30">
        <v>2</v>
      </c>
      <c r="I44" s="39">
        <f>G44/H44</f>
        <v>5</v>
      </c>
      <c r="J44" s="39">
        <v>2</v>
      </c>
      <c r="K44" s="39" t="s">
        <v>36</v>
      </c>
      <c r="L44" s="41">
        <v>73256.19</v>
      </c>
      <c r="M44" s="41">
        <v>15346</v>
      </c>
      <c r="N44" s="37">
        <v>44092</v>
      </c>
      <c r="O44" s="36" t="s">
        <v>45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42" t="s">
        <v>36</v>
      </c>
      <c r="C45" s="40" t="s">
        <v>257</v>
      </c>
      <c r="D45" s="41">
        <v>16</v>
      </c>
      <c r="E45" s="39" t="s">
        <v>36</v>
      </c>
      <c r="F45" s="39" t="s">
        <v>36</v>
      </c>
      <c r="G45" s="41">
        <v>8</v>
      </c>
      <c r="H45" s="30">
        <v>1</v>
      </c>
      <c r="I45" s="39">
        <f>G45/H45</f>
        <v>8</v>
      </c>
      <c r="J45" s="39">
        <v>1</v>
      </c>
      <c r="K45" s="39" t="s">
        <v>36</v>
      </c>
      <c r="L45" s="41">
        <v>87575</v>
      </c>
      <c r="M45" s="41">
        <v>18546</v>
      </c>
      <c r="N45" s="37">
        <v>44008</v>
      </c>
      <c r="O45" s="36" t="s">
        <v>37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</row>
    <row r="46" spans="1:26" ht="25.35" customHeight="1">
      <c r="A46" s="35">
        <v>30</v>
      </c>
      <c r="B46" s="42" t="s">
        <v>36</v>
      </c>
      <c r="C46" s="28" t="s">
        <v>385</v>
      </c>
      <c r="D46" s="41">
        <v>14</v>
      </c>
      <c r="E46" s="39" t="s">
        <v>36</v>
      </c>
      <c r="F46" s="39" t="s">
        <v>36</v>
      </c>
      <c r="G46" s="41">
        <v>7</v>
      </c>
      <c r="H46" s="39">
        <v>2</v>
      </c>
      <c r="I46" s="39">
        <f>G46/H46</f>
        <v>3.5</v>
      </c>
      <c r="J46" s="39">
        <v>1</v>
      </c>
      <c r="K46" s="39" t="s">
        <v>36</v>
      </c>
      <c r="L46" s="41">
        <v>817284</v>
      </c>
      <c r="M46" s="41">
        <v>154733</v>
      </c>
      <c r="N46" s="37">
        <v>43665</v>
      </c>
      <c r="O46" s="36" t="s">
        <v>41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103488.46</v>
      </c>
      <c r="E47" s="34">
        <f t="shared" ref="E47:G47" si="5">SUM(E35:E46)</f>
        <v>108391.63</v>
      </c>
      <c r="F47" s="65">
        <f t="shared" ref="F47" si="6">(D47-E47)/E47</f>
        <v>-4.5235688401401457E-2</v>
      </c>
      <c r="G47" s="34">
        <f t="shared" si="5"/>
        <v>18492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sheetPr codeName="Sheet74"/>
  <dimension ref="A1:Z73"/>
  <sheetViews>
    <sheetView topLeftCell="A19" zoomScale="60" zoomScaleNormal="60" workbookViewId="0">
      <selection activeCell="A41" sqref="A41:XFD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8.88671875" style="1"/>
    <col min="24" max="24" width="12" style="1" bestFit="1" customWidth="1"/>
    <col min="25" max="25" width="14.88671875" style="1" customWidth="1"/>
    <col min="26" max="26" width="13.6640625" style="1" customWidth="1"/>
    <col min="27" max="16384" width="8.88671875" style="1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378</v>
      </c>
      <c r="E6" s="4" t="s">
        <v>388</v>
      </c>
      <c r="F6" s="156"/>
      <c r="G6" s="4" t="s">
        <v>378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  <c r="Z9" s="32"/>
    </row>
    <row r="10" spans="1:26" ht="21.6">
      <c r="A10" s="159"/>
      <c r="B10" s="159"/>
      <c r="C10" s="156"/>
      <c r="D10" s="75" t="s">
        <v>379</v>
      </c>
      <c r="E10" s="75" t="s">
        <v>389</v>
      </c>
      <c r="F10" s="156"/>
      <c r="G10" s="75" t="s">
        <v>379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  <c r="Z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32"/>
      <c r="X12" s="55"/>
      <c r="Y12" s="56"/>
      <c r="Z12" s="56"/>
    </row>
    <row r="13" spans="1:26" ht="25.35" customHeight="1">
      <c r="A13" s="35">
        <v>1</v>
      </c>
      <c r="B13" s="35" t="s">
        <v>34</v>
      </c>
      <c r="C13" s="28" t="s">
        <v>306</v>
      </c>
      <c r="D13" s="41">
        <v>33520.68</v>
      </c>
      <c r="E13" s="39" t="s">
        <v>36</v>
      </c>
      <c r="F13" s="39" t="s">
        <v>36</v>
      </c>
      <c r="G13" s="41">
        <v>7110</v>
      </c>
      <c r="H13" s="39">
        <v>134</v>
      </c>
      <c r="I13" s="39">
        <f t="shared" ref="I13:I22" si="0">G13/H13</f>
        <v>53.059701492537314</v>
      </c>
      <c r="J13" s="39">
        <v>16</v>
      </c>
      <c r="K13" s="39">
        <v>1</v>
      </c>
      <c r="L13" s="41">
        <v>34459</v>
      </c>
      <c r="M13" s="41">
        <v>7313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5"/>
      <c r="Y13" s="56"/>
      <c r="Z13" s="56"/>
    </row>
    <row r="14" spans="1:26" ht="25.35" customHeight="1">
      <c r="A14" s="35">
        <v>2</v>
      </c>
      <c r="B14" s="35">
        <v>1</v>
      </c>
      <c r="C14" s="28" t="s">
        <v>312</v>
      </c>
      <c r="D14" s="41">
        <v>16546.47</v>
      </c>
      <c r="E14" s="39">
        <v>19612.63</v>
      </c>
      <c r="F14" s="45">
        <f>(D14-E14)/E14</f>
        <v>-0.1563359936938595</v>
      </c>
      <c r="G14" s="41">
        <v>2598</v>
      </c>
      <c r="H14" s="39">
        <v>76</v>
      </c>
      <c r="I14" s="39">
        <f t="shared" si="0"/>
        <v>34.184210526315788</v>
      </c>
      <c r="J14" s="39">
        <v>12</v>
      </c>
      <c r="K14" s="39">
        <v>2</v>
      </c>
      <c r="L14" s="41">
        <v>56094</v>
      </c>
      <c r="M14" s="41">
        <v>8679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5"/>
      <c r="Y14" s="56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7934.85</v>
      </c>
      <c r="E15" s="39">
        <v>11673.95</v>
      </c>
      <c r="F15" s="45">
        <f>(D15-E15)/E15</f>
        <v>-0.32029433053936329</v>
      </c>
      <c r="G15" s="41">
        <v>1638</v>
      </c>
      <c r="H15" s="39">
        <v>67</v>
      </c>
      <c r="I15" s="39">
        <f t="shared" si="0"/>
        <v>24.447761194029852</v>
      </c>
      <c r="J15" s="39">
        <v>12</v>
      </c>
      <c r="K15" s="39">
        <v>5</v>
      </c>
      <c r="L15" s="41">
        <v>176072</v>
      </c>
      <c r="M15" s="41">
        <v>37900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5"/>
      <c r="Y15" s="56"/>
      <c r="Z15" s="56"/>
    </row>
    <row r="16" spans="1:26" ht="25.35" customHeight="1">
      <c r="A16" s="35">
        <v>4</v>
      </c>
      <c r="B16" s="35" t="s">
        <v>34</v>
      </c>
      <c r="C16" s="28" t="s">
        <v>375</v>
      </c>
      <c r="D16" s="41">
        <v>7843.68</v>
      </c>
      <c r="E16" s="39" t="s">
        <v>36</v>
      </c>
      <c r="F16" s="39" t="s">
        <v>36</v>
      </c>
      <c r="G16" s="41">
        <v>1116</v>
      </c>
      <c r="H16" s="39">
        <v>93</v>
      </c>
      <c r="I16" s="39">
        <f t="shared" si="0"/>
        <v>12</v>
      </c>
      <c r="J16" s="39">
        <v>14</v>
      </c>
      <c r="K16" s="39">
        <v>1</v>
      </c>
      <c r="L16" s="41">
        <v>9006</v>
      </c>
      <c r="M16" s="41">
        <v>1319</v>
      </c>
      <c r="N16" s="37">
        <v>44428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5"/>
      <c r="Y16" s="56"/>
      <c r="Z16" s="56"/>
    </row>
    <row r="17" spans="1:26" ht="25.35" customHeight="1">
      <c r="A17" s="35">
        <v>5</v>
      </c>
      <c r="B17" s="35" t="s">
        <v>34</v>
      </c>
      <c r="C17" s="28" t="s">
        <v>366</v>
      </c>
      <c r="D17" s="41">
        <v>7202.03</v>
      </c>
      <c r="E17" s="39" t="s">
        <v>36</v>
      </c>
      <c r="F17" s="39" t="s">
        <v>36</v>
      </c>
      <c r="G17" s="41">
        <v>1124</v>
      </c>
      <c r="H17" s="39">
        <v>70</v>
      </c>
      <c r="I17" s="39">
        <f t="shared" si="0"/>
        <v>16.057142857142857</v>
      </c>
      <c r="J17" s="39">
        <v>12</v>
      </c>
      <c r="K17" s="39">
        <v>1</v>
      </c>
      <c r="L17" s="41">
        <v>7202</v>
      </c>
      <c r="M17" s="41">
        <v>1124</v>
      </c>
      <c r="N17" s="37">
        <v>44428</v>
      </c>
      <c r="O17" s="36" t="s">
        <v>50</v>
      </c>
      <c r="P17" s="33"/>
      <c r="Q17" s="54"/>
      <c r="R17" s="54"/>
      <c r="S17" s="54"/>
      <c r="T17" s="54"/>
      <c r="U17" s="55"/>
      <c r="V17" s="55"/>
      <c r="W17" s="32"/>
      <c r="X17" s="55"/>
      <c r="Y17" s="56"/>
      <c r="Z17" s="56"/>
    </row>
    <row r="18" spans="1:26" ht="25.35" customHeight="1">
      <c r="A18" s="35">
        <v>6</v>
      </c>
      <c r="B18" s="35">
        <v>5</v>
      </c>
      <c r="C18" s="28" t="s">
        <v>363</v>
      </c>
      <c r="D18" s="41">
        <v>7079.5</v>
      </c>
      <c r="E18" s="39">
        <v>8632.5499999999993</v>
      </c>
      <c r="F18" s="45">
        <f>(D18-E18)/E18</f>
        <v>-0.17990628493318886</v>
      </c>
      <c r="G18" s="41">
        <v>1081</v>
      </c>
      <c r="H18" s="39">
        <v>42</v>
      </c>
      <c r="I18" s="39">
        <f t="shared" si="0"/>
        <v>25.738095238095237</v>
      </c>
      <c r="J18" s="39">
        <v>9</v>
      </c>
      <c r="K18" s="39">
        <v>3</v>
      </c>
      <c r="L18" s="41">
        <v>77662.490000000005</v>
      </c>
      <c r="M18" s="41">
        <v>11570</v>
      </c>
      <c r="N18" s="37">
        <v>44414</v>
      </c>
      <c r="O18" s="36" t="s">
        <v>45</v>
      </c>
      <c r="P18" s="33"/>
      <c r="Q18" s="54"/>
      <c r="R18" s="54"/>
      <c r="S18" s="54"/>
      <c r="T18" s="54"/>
      <c r="U18" s="55"/>
      <c r="V18" s="55"/>
      <c r="W18" s="32"/>
      <c r="X18" s="55"/>
      <c r="Y18" s="56"/>
      <c r="Z18" s="56"/>
    </row>
    <row r="19" spans="1:26" ht="25.35" customHeight="1">
      <c r="A19" s="35">
        <v>7</v>
      </c>
      <c r="B19" s="35">
        <v>2</v>
      </c>
      <c r="C19" s="28" t="s">
        <v>313</v>
      </c>
      <c r="D19" s="41">
        <v>6277.34</v>
      </c>
      <c r="E19" s="39">
        <v>12925.29</v>
      </c>
      <c r="F19" s="45">
        <f>(D19-E19)/E19</f>
        <v>-0.5143366222343948</v>
      </c>
      <c r="G19" s="41">
        <v>1007</v>
      </c>
      <c r="H19" s="39">
        <v>88</v>
      </c>
      <c r="I19" s="39">
        <f t="shared" si="0"/>
        <v>11.443181818181818</v>
      </c>
      <c r="J19" s="39">
        <v>10</v>
      </c>
      <c r="K19" s="39">
        <v>4</v>
      </c>
      <c r="L19" s="41">
        <v>156874.44999999995</v>
      </c>
      <c r="M19" s="41">
        <v>24663</v>
      </c>
      <c r="N19" s="37">
        <v>44407</v>
      </c>
      <c r="O19" s="36" t="s">
        <v>314</v>
      </c>
      <c r="P19" s="33"/>
      <c r="Q19" s="54"/>
      <c r="R19" s="54"/>
      <c r="S19" s="54"/>
      <c r="T19" s="54"/>
      <c r="U19" s="55"/>
      <c r="V19" s="55"/>
      <c r="W19" s="32"/>
      <c r="X19" s="55"/>
      <c r="Y19" s="56"/>
      <c r="Z19" s="56"/>
    </row>
    <row r="20" spans="1:26" ht="25.35" customHeight="1">
      <c r="A20" s="35">
        <v>8</v>
      </c>
      <c r="B20" s="35" t="s">
        <v>34</v>
      </c>
      <c r="C20" s="28" t="s">
        <v>367</v>
      </c>
      <c r="D20" s="41">
        <v>5342.25</v>
      </c>
      <c r="E20" s="39" t="s">
        <v>36</v>
      </c>
      <c r="F20" s="39" t="s">
        <v>36</v>
      </c>
      <c r="G20" s="41">
        <v>874</v>
      </c>
      <c r="H20" s="39">
        <v>77</v>
      </c>
      <c r="I20" s="39">
        <f t="shared" si="0"/>
        <v>11.35064935064935</v>
      </c>
      <c r="J20" s="39">
        <v>17</v>
      </c>
      <c r="K20" s="39">
        <v>1</v>
      </c>
      <c r="L20" s="41">
        <v>5342.25</v>
      </c>
      <c r="M20" s="41">
        <v>874</v>
      </c>
      <c r="N20" s="37">
        <v>44428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5"/>
      <c r="Y20" s="56"/>
      <c r="Z20" s="56"/>
    </row>
    <row r="21" spans="1:26" ht="25.35" customHeight="1">
      <c r="A21" s="35">
        <v>9</v>
      </c>
      <c r="B21" s="35">
        <v>6</v>
      </c>
      <c r="C21" s="28" t="s">
        <v>323</v>
      </c>
      <c r="D21" s="41">
        <v>4790.54</v>
      </c>
      <c r="E21" s="39">
        <v>6594.4400000000005</v>
      </c>
      <c r="F21" s="45">
        <f>(D21-E21)/E21</f>
        <v>-0.27354862581204781</v>
      </c>
      <c r="G21" s="41">
        <v>868</v>
      </c>
      <c r="H21" s="39">
        <v>52</v>
      </c>
      <c r="I21" s="39">
        <f t="shared" si="0"/>
        <v>16.692307692307693</v>
      </c>
      <c r="J21" s="39">
        <v>12</v>
      </c>
      <c r="K21" s="39">
        <v>2</v>
      </c>
      <c r="L21" s="41">
        <v>20487.3</v>
      </c>
      <c r="M21" s="41">
        <v>3655</v>
      </c>
      <c r="N21" s="37">
        <v>44421</v>
      </c>
      <c r="O21" s="36" t="s">
        <v>324</v>
      </c>
      <c r="P21" s="33"/>
      <c r="Q21" s="54"/>
      <c r="R21" s="54"/>
      <c r="S21" s="54"/>
      <c r="T21" s="54"/>
      <c r="U21" s="55"/>
      <c r="V21" s="55"/>
      <c r="W21" s="32"/>
      <c r="X21" s="55"/>
      <c r="Y21" s="56"/>
      <c r="Z21" s="56"/>
    </row>
    <row r="22" spans="1:26" ht="25.35" customHeight="1">
      <c r="A22" s="35">
        <v>10</v>
      </c>
      <c r="B22" s="35">
        <v>4</v>
      </c>
      <c r="C22" s="28" t="s">
        <v>380</v>
      </c>
      <c r="D22" s="41">
        <v>3765.72</v>
      </c>
      <c r="E22" s="39">
        <v>10438.36</v>
      </c>
      <c r="F22" s="45">
        <f>(D22-E22)/E22</f>
        <v>-0.63924217980602327</v>
      </c>
      <c r="G22" s="41">
        <v>565</v>
      </c>
      <c r="H22" s="39">
        <v>35</v>
      </c>
      <c r="I22" s="39">
        <f t="shared" si="0"/>
        <v>16.142857142857142</v>
      </c>
      <c r="J22" s="39">
        <v>9</v>
      </c>
      <c r="K22" s="39">
        <v>2</v>
      </c>
      <c r="L22" s="41">
        <v>26259.61</v>
      </c>
      <c r="M22" s="41">
        <v>3919</v>
      </c>
      <c r="N22" s="37">
        <v>44421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5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100303.05999999998</v>
      </c>
      <c r="E23" s="34">
        <f t="shared" ref="E23:G23" si="1">SUM(E13:E22)</f>
        <v>69877.22</v>
      </c>
      <c r="F23" s="65">
        <f>(D23-E23)/E23</f>
        <v>0.43541858133451761</v>
      </c>
      <c r="G23" s="34">
        <f t="shared" si="1"/>
        <v>17981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3684.82</v>
      </c>
      <c r="E25" s="39">
        <v>4436.09</v>
      </c>
      <c r="F25" s="45">
        <f t="shared" ref="F25:F35" si="2">(D25-E25)/E25</f>
        <v>-0.16935409335698778</v>
      </c>
      <c r="G25" s="41">
        <v>753</v>
      </c>
      <c r="H25" s="39">
        <v>33</v>
      </c>
      <c r="I25" s="39">
        <f t="shared" ref="I25:I34" si="3">G25/H25</f>
        <v>22.818181818181817</v>
      </c>
      <c r="J25" s="39">
        <v>8</v>
      </c>
      <c r="K25" s="39">
        <v>6</v>
      </c>
      <c r="L25" s="41">
        <v>142153.32999999999</v>
      </c>
      <c r="M25" s="41">
        <v>29175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5"/>
      <c r="Y25" s="56"/>
      <c r="Z25" s="56"/>
    </row>
    <row r="26" spans="1:26" ht="25.35" customHeight="1">
      <c r="A26" s="35">
        <v>12</v>
      </c>
      <c r="B26" s="35">
        <v>10</v>
      </c>
      <c r="C26" s="28" t="s">
        <v>332</v>
      </c>
      <c r="D26" s="41">
        <v>1099.67</v>
      </c>
      <c r="E26" s="39">
        <v>2121.7800000000002</v>
      </c>
      <c r="F26" s="45">
        <f t="shared" si="2"/>
        <v>-0.48172289304263405</v>
      </c>
      <c r="G26" s="41">
        <v>164</v>
      </c>
      <c r="H26" s="39">
        <v>3</v>
      </c>
      <c r="I26" s="39">
        <f t="shared" si="3"/>
        <v>54.666666666666664</v>
      </c>
      <c r="J26" s="39">
        <v>1</v>
      </c>
      <c r="K26" s="39">
        <v>6</v>
      </c>
      <c r="L26" s="41">
        <v>78239.039999999994</v>
      </c>
      <c r="M26" s="41">
        <v>12536</v>
      </c>
      <c r="N26" s="37">
        <v>44393</v>
      </c>
      <c r="O26" s="36" t="s">
        <v>39</v>
      </c>
      <c r="P26" s="33"/>
      <c r="Q26" s="54"/>
      <c r="R26" s="54"/>
      <c r="S26" s="54"/>
      <c r="T26" s="54"/>
      <c r="U26" s="55"/>
      <c r="V26" s="55"/>
      <c r="W26" s="32"/>
      <c r="X26" s="55"/>
      <c r="Y26" s="56"/>
      <c r="Z26" s="56"/>
    </row>
    <row r="27" spans="1:26" ht="25.35" customHeight="1">
      <c r="A27" s="35">
        <v>13</v>
      </c>
      <c r="B27" s="35">
        <v>8</v>
      </c>
      <c r="C27" s="28" t="s">
        <v>381</v>
      </c>
      <c r="D27" s="41">
        <v>1023.29</v>
      </c>
      <c r="E27" s="39">
        <v>3484.44</v>
      </c>
      <c r="F27" s="45">
        <f t="shared" si="2"/>
        <v>-0.7063258371503025</v>
      </c>
      <c r="G27" s="41">
        <v>228</v>
      </c>
      <c r="H27" s="39">
        <v>30</v>
      </c>
      <c r="I27" s="39">
        <f t="shared" si="3"/>
        <v>7.6</v>
      </c>
      <c r="J27" s="39">
        <v>9</v>
      </c>
      <c r="K27" s="39">
        <v>3</v>
      </c>
      <c r="L27" s="41">
        <v>23836.82</v>
      </c>
      <c r="M27" s="41">
        <v>5647</v>
      </c>
      <c r="N27" s="37">
        <v>44414</v>
      </c>
      <c r="O27" s="36" t="s">
        <v>48</v>
      </c>
      <c r="P27" s="33"/>
      <c r="Q27" s="54"/>
      <c r="R27" s="54"/>
      <c r="S27" s="54"/>
      <c r="T27" s="54"/>
      <c r="U27" s="55"/>
      <c r="V27" s="55"/>
      <c r="W27" s="32"/>
      <c r="X27" s="55"/>
      <c r="Y27" s="56"/>
      <c r="Z27" s="56"/>
    </row>
    <row r="28" spans="1:26" ht="25.35" customHeight="1">
      <c r="A28" s="35">
        <v>14</v>
      </c>
      <c r="B28" s="35">
        <v>9</v>
      </c>
      <c r="C28" s="28" t="s">
        <v>373</v>
      </c>
      <c r="D28" s="41">
        <v>923.32</v>
      </c>
      <c r="E28" s="39">
        <v>2554.48</v>
      </c>
      <c r="F28" s="45">
        <f t="shared" si="2"/>
        <v>-0.6385487457329867</v>
      </c>
      <c r="G28" s="41">
        <v>173</v>
      </c>
      <c r="H28" s="39">
        <v>8</v>
      </c>
      <c r="I28" s="39">
        <f t="shared" si="3"/>
        <v>21.625</v>
      </c>
      <c r="J28" s="39">
        <v>3</v>
      </c>
      <c r="K28" s="39">
        <v>4</v>
      </c>
      <c r="L28" s="41">
        <v>42356</v>
      </c>
      <c r="M28" s="41">
        <v>7527</v>
      </c>
      <c r="N28" s="37">
        <v>44407</v>
      </c>
      <c r="O28" s="36" t="s">
        <v>41</v>
      </c>
      <c r="P28" s="33"/>
      <c r="Q28" s="54"/>
      <c r="R28" s="54"/>
      <c r="S28" s="54"/>
      <c r="T28" s="54"/>
      <c r="U28" s="55"/>
      <c r="V28" s="55"/>
      <c r="W28" s="32"/>
      <c r="X28" s="55"/>
      <c r="Y28" s="56"/>
      <c r="Z28" s="56"/>
    </row>
    <row r="29" spans="1:26" ht="25.35" customHeight="1">
      <c r="A29" s="35">
        <v>15</v>
      </c>
      <c r="B29" s="35">
        <v>13</v>
      </c>
      <c r="C29" s="28" t="s">
        <v>365</v>
      </c>
      <c r="D29" s="41">
        <v>625.97</v>
      </c>
      <c r="E29" s="39">
        <v>653.38</v>
      </c>
      <c r="F29" s="45">
        <f t="shared" si="2"/>
        <v>-4.1951085126572543E-2</v>
      </c>
      <c r="G29" s="41">
        <v>130</v>
      </c>
      <c r="H29" s="39">
        <v>6</v>
      </c>
      <c r="I29" s="39">
        <f t="shared" si="3"/>
        <v>21.666666666666668</v>
      </c>
      <c r="J29" s="39">
        <v>1</v>
      </c>
      <c r="K29" s="39">
        <v>8</v>
      </c>
      <c r="L29" s="41">
        <v>46634</v>
      </c>
      <c r="M29" s="41">
        <v>10265</v>
      </c>
      <c r="N29" s="37">
        <v>44379</v>
      </c>
      <c r="O29" s="36" t="s">
        <v>43</v>
      </c>
      <c r="P29" s="33"/>
      <c r="Q29" s="54"/>
      <c r="R29" s="54"/>
      <c r="S29" s="54"/>
      <c r="T29" s="54"/>
      <c r="U29" s="55"/>
      <c r="V29" s="55"/>
      <c r="W29" s="32"/>
      <c r="X29" s="55"/>
      <c r="Y29" s="56"/>
      <c r="Z29" s="56"/>
    </row>
    <row r="30" spans="1:26" ht="25.35" customHeight="1">
      <c r="A30" s="35">
        <v>16</v>
      </c>
      <c r="B30" s="35">
        <v>23</v>
      </c>
      <c r="C30" s="28" t="s">
        <v>390</v>
      </c>
      <c r="D30" s="41">
        <v>239.8</v>
      </c>
      <c r="E30" s="39">
        <v>184.5</v>
      </c>
      <c r="F30" s="45">
        <f t="shared" si="2"/>
        <v>0.29972899728997299</v>
      </c>
      <c r="G30" s="41">
        <v>35</v>
      </c>
      <c r="H30" s="39">
        <v>2</v>
      </c>
      <c r="I30" s="39">
        <f t="shared" si="3"/>
        <v>17.5</v>
      </c>
      <c r="J30" s="39">
        <v>1</v>
      </c>
      <c r="K30" s="39">
        <v>10</v>
      </c>
      <c r="L30" s="41">
        <v>110041.09</v>
      </c>
      <c r="M30" s="41">
        <v>17569</v>
      </c>
      <c r="N30" s="37">
        <v>44351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5"/>
      <c r="Y30" s="56"/>
      <c r="Z30" s="56"/>
    </row>
    <row r="31" spans="1:26" ht="25.35" customHeight="1">
      <c r="A31" s="35">
        <v>17</v>
      </c>
      <c r="B31" s="35">
        <v>18</v>
      </c>
      <c r="C31" s="28" t="s">
        <v>391</v>
      </c>
      <c r="D31" s="41">
        <v>217.94</v>
      </c>
      <c r="E31" s="39">
        <v>280.5</v>
      </c>
      <c r="F31" s="45">
        <f t="shared" si="2"/>
        <v>-0.22303030303030305</v>
      </c>
      <c r="G31" s="41">
        <v>45</v>
      </c>
      <c r="H31" s="39">
        <v>4</v>
      </c>
      <c r="I31" s="39">
        <f t="shared" si="3"/>
        <v>11.25</v>
      </c>
      <c r="J31" s="39">
        <v>1</v>
      </c>
      <c r="K31" s="39">
        <v>12</v>
      </c>
      <c r="L31" s="41">
        <v>82753</v>
      </c>
      <c r="M31" s="41">
        <v>18412</v>
      </c>
      <c r="N31" s="37">
        <v>44351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56"/>
    </row>
    <row r="32" spans="1:26" ht="25.35" customHeight="1">
      <c r="A32" s="35">
        <v>18</v>
      </c>
      <c r="B32" s="59">
        <v>15</v>
      </c>
      <c r="C32" s="28" t="s">
        <v>392</v>
      </c>
      <c r="D32" s="41">
        <v>209.9</v>
      </c>
      <c r="E32" s="39">
        <v>347.7</v>
      </c>
      <c r="F32" s="45">
        <f t="shared" si="2"/>
        <v>-0.39631866551624961</v>
      </c>
      <c r="G32" s="41">
        <v>32</v>
      </c>
      <c r="H32" s="39">
        <v>1</v>
      </c>
      <c r="I32" s="39">
        <f t="shared" si="3"/>
        <v>32</v>
      </c>
      <c r="J32" s="39">
        <v>1</v>
      </c>
      <c r="K32" s="39">
        <v>7</v>
      </c>
      <c r="L32" s="41">
        <v>88936</v>
      </c>
      <c r="M32" s="41">
        <v>13932</v>
      </c>
      <c r="N32" s="37">
        <v>44386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5">
        <v>16</v>
      </c>
      <c r="C33" s="28" t="s">
        <v>393</v>
      </c>
      <c r="D33" s="41">
        <v>205.4</v>
      </c>
      <c r="E33" s="39">
        <v>342.4</v>
      </c>
      <c r="F33" s="45">
        <f t="shared" si="2"/>
        <v>-0.40011682242990648</v>
      </c>
      <c r="G33" s="41">
        <v>31</v>
      </c>
      <c r="H33" s="39">
        <v>1</v>
      </c>
      <c r="I33" s="39">
        <f t="shared" si="3"/>
        <v>31</v>
      </c>
      <c r="J33" s="39">
        <v>1</v>
      </c>
      <c r="K33" s="39">
        <v>5</v>
      </c>
      <c r="L33" s="41">
        <v>30979</v>
      </c>
      <c r="M33" s="41">
        <v>5141</v>
      </c>
      <c r="N33" s="37">
        <v>44400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5"/>
      <c r="Y33" s="56"/>
      <c r="Z33" s="56"/>
    </row>
    <row r="34" spans="1:26" ht="25.35" customHeight="1">
      <c r="A34" s="35">
        <v>20</v>
      </c>
      <c r="B34" s="35">
        <v>12</v>
      </c>
      <c r="C34" s="28" t="s">
        <v>394</v>
      </c>
      <c r="D34" s="41">
        <v>190.58</v>
      </c>
      <c r="E34" s="39">
        <v>1631.77</v>
      </c>
      <c r="F34" s="45">
        <f t="shared" si="2"/>
        <v>-0.88320657935861058</v>
      </c>
      <c r="G34" s="41">
        <v>29</v>
      </c>
      <c r="H34" s="39">
        <v>1</v>
      </c>
      <c r="I34" s="39">
        <f t="shared" si="3"/>
        <v>29</v>
      </c>
      <c r="J34" s="39">
        <v>1</v>
      </c>
      <c r="K34" s="39">
        <v>9</v>
      </c>
      <c r="L34" s="41">
        <v>216555</v>
      </c>
      <c r="M34" s="41">
        <v>34346</v>
      </c>
      <c r="N34" s="37">
        <v>44372</v>
      </c>
      <c r="O34" s="36" t="s">
        <v>43</v>
      </c>
      <c r="P34" s="33"/>
      <c r="Q34" s="54"/>
      <c r="R34" s="54"/>
      <c r="S34" s="54"/>
      <c r="T34" s="54"/>
      <c r="U34" s="55"/>
      <c r="V34" s="55"/>
      <c r="W34" s="32"/>
      <c r="X34" s="55"/>
      <c r="Y34" s="56"/>
      <c r="Z34" s="56"/>
    </row>
    <row r="35" spans="1:26" ht="25.35" customHeight="1">
      <c r="A35" s="14"/>
      <c r="B35" s="14"/>
      <c r="C35" s="27" t="s">
        <v>69</v>
      </c>
      <c r="D35" s="34">
        <f>SUM(D23:D34)</f>
        <v>108723.74999999999</v>
      </c>
      <c r="E35" s="34">
        <f t="shared" ref="E35:G35" si="4">SUM(E23:E34)</f>
        <v>85914.26</v>
      </c>
      <c r="F35" s="65">
        <f t="shared" si="2"/>
        <v>0.26549131657538566</v>
      </c>
      <c r="G35" s="34">
        <f t="shared" si="4"/>
        <v>19601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11</v>
      </c>
      <c r="C37" s="28" t="s">
        <v>141</v>
      </c>
      <c r="D37" s="41">
        <v>181</v>
      </c>
      <c r="E37" s="39">
        <v>1903.77</v>
      </c>
      <c r="F37" s="45">
        <f>(D37-E37)/E37</f>
        <v>-0.90492548994889088</v>
      </c>
      <c r="G37" s="41">
        <v>37</v>
      </c>
      <c r="H37" s="39">
        <v>5</v>
      </c>
      <c r="I37" s="39">
        <f>G37/H37</f>
        <v>7.4</v>
      </c>
      <c r="J37" s="39">
        <v>4</v>
      </c>
      <c r="K37" s="39">
        <v>2</v>
      </c>
      <c r="L37" s="41">
        <v>5537.96</v>
      </c>
      <c r="M37" s="41">
        <v>1172</v>
      </c>
      <c r="N37" s="37">
        <v>44421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40" t="s">
        <v>216</v>
      </c>
      <c r="D38" s="41">
        <v>154.5</v>
      </c>
      <c r="E38" s="41">
        <v>100</v>
      </c>
      <c r="F38" s="45">
        <f>(D38-E38)/E38</f>
        <v>0.54500000000000004</v>
      </c>
      <c r="G38" s="41">
        <v>37</v>
      </c>
      <c r="H38" s="39" t="s">
        <v>36</v>
      </c>
      <c r="I38" s="39" t="s">
        <v>36</v>
      </c>
      <c r="J38" s="39">
        <v>2</v>
      </c>
      <c r="K38" s="39">
        <v>13</v>
      </c>
      <c r="L38" s="41">
        <v>5972.42</v>
      </c>
      <c r="M38" s="41">
        <v>1202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59">
        <v>21</v>
      </c>
      <c r="C39" s="47" t="s">
        <v>374</v>
      </c>
      <c r="D39" s="41">
        <v>150</v>
      </c>
      <c r="E39" s="39">
        <v>225.6</v>
      </c>
      <c r="F39" s="45">
        <f>(D39-E39)/E39</f>
        <v>-0.33510638297872336</v>
      </c>
      <c r="G39" s="41">
        <v>27</v>
      </c>
      <c r="H39" s="39">
        <v>3</v>
      </c>
      <c r="I39" s="39">
        <f>G39/H39</f>
        <v>9</v>
      </c>
      <c r="J39" s="39">
        <v>2</v>
      </c>
      <c r="K39" s="39">
        <v>3</v>
      </c>
      <c r="L39" s="41">
        <v>3181</v>
      </c>
      <c r="M39" s="41">
        <v>558</v>
      </c>
      <c r="N39" s="37">
        <v>44414</v>
      </c>
      <c r="O39" s="36" t="s">
        <v>50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5">
        <v>17</v>
      </c>
      <c r="C40" s="28" t="s">
        <v>357</v>
      </c>
      <c r="D40" s="41">
        <v>144</v>
      </c>
      <c r="E40" s="39">
        <v>325.26</v>
      </c>
      <c r="F40" s="45">
        <f>(D40-E40)/E40</f>
        <v>-0.55727725511898174</v>
      </c>
      <c r="G40" s="41">
        <v>31</v>
      </c>
      <c r="H40" s="39" t="s">
        <v>36</v>
      </c>
      <c r="I40" s="39" t="s">
        <v>36</v>
      </c>
      <c r="J40" s="39">
        <v>3</v>
      </c>
      <c r="K40" s="39">
        <v>2</v>
      </c>
      <c r="L40" s="41">
        <v>482</v>
      </c>
      <c r="M40" s="41">
        <v>104</v>
      </c>
      <c r="N40" s="37">
        <v>44421</v>
      </c>
      <c r="O40" s="36" t="s">
        <v>81</v>
      </c>
      <c r="P40" s="33"/>
      <c r="Q40" s="54"/>
      <c r="R40" s="54"/>
      <c r="S40" s="54"/>
      <c r="T40" s="54"/>
      <c r="U40" s="54"/>
      <c r="V40" s="55"/>
      <c r="W40" s="56"/>
      <c r="X40" s="56"/>
      <c r="Y40" s="32"/>
      <c r="Z40" s="55"/>
    </row>
    <row r="41" spans="1:26" ht="25.35" customHeight="1">
      <c r="A41" s="35">
        <v>25</v>
      </c>
      <c r="B41" s="42" t="s">
        <v>36</v>
      </c>
      <c r="C41" s="40" t="s">
        <v>241</v>
      </c>
      <c r="D41" s="41">
        <v>122</v>
      </c>
      <c r="E41" s="39" t="s">
        <v>36</v>
      </c>
      <c r="F41" s="39" t="s">
        <v>36</v>
      </c>
      <c r="G41" s="41">
        <v>61</v>
      </c>
      <c r="H41" s="39">
        <v>6</v>
      </c>
      <c r="I41" s="39">
        <f>G41/H41</f>
        <v>10.166666666666666</v>
      </c>
      <c r="J41" s="39">
        <v>4</v>
      </c>
      <c r="K41" s="39" t="s">
        <v>36</v>
      </c>
      <c r="L41" s="41">
        <v>67761.86</v>
      </c>
      <c r="M41" s="41">
        <v>14870</v>
      </c>
      <c r="N41" s="37">
        <v>44113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32"/>
      <c r="Y41" s="56"/>
      <c r="Z41" s="55"/>
    </row>
    <row r="42" spans="1:26" ht="25.35" customHeight="1">
      <c r="A42" s="35">
        <v>26</v>
      </c>
      <c r="B42" s="35">
        <v>19</v>
      </c>
      <c r="C42" s="28" t="s">
        <v>327</v>
      </c>
      <c r="D42" s="41">
        <v>82</v>
      </c>
      <c r="E42" s="39">
        <v>273</v>
      </c>
      <c r="F42" s="45">
        <f>(D42-E42)/E42</f>
        <v>-0.69963369963369959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1688</v>
      </c>
      <c r="M42" s="41">
        <v>326</v>
      </c>
      <c r="N42" s="37">
        <v>44414</v>
      </c>
      <c r="O42" s="36" t="s">
        <v>204</v>
      </c>
      <c r="P42" s="33"/>
      <c r="Q42" s="54"/>
      <c r="R42" s="54"/>
      <c r="S42" s="54"/>
      <c r="T42" s="54"/>
      <c r="U42" s="55"/>
      <c r="V42" s="55"/>
      <c r="W42" s="32"/>
      <c r="X42" s="55"/>
      <c r="Y42" s="56"/>
      <c r="Z42" s="56"/>
    </row>
    <row r="43" spans="1:26" ht="25.35" customHeight="1">
      <c r="A43" s="35">
        <v>27</v>
      </c>
      <c r="B43" s="42" t="s">
        <v>36</v>
      </c>
      <c r="C43" s="48" t="s">
        <v>395</v>
      </c>
      <c r="D43" s="41">
        <v>74.38</v>
      </c>
      <c r="E43" s="39" t="s">
        <v>36</v>
      </c>
      <c r="F43" s="39" t="s">
        <v>36</v>
      </c>
      <c r="G43" s="41">
        <v>24</v>
      </c>
      <c r="H43" s="30">
        <v>1</v>
      </c>
      <c r="I43" s="39">
        <f>G43/H43</f>
        <v>24</v>
      </c>
      <c r="J43" s="39">
        <v>1</v>
      </c>
      <c r="K43" s="39" t="s">
        <v>36</v>
      </c>
      <c r="L43" s="41">
        <v>43271</v>
      </c>
      <c r="M43" s="41">
        <v>9418</v>
      </c>
      <c r="N43" s="37">
        <v>44316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5"/>
      <c r="Y43" s="56"/>
      <c r="Z43" s="56"/>
    </row>
    <row r="44" spans="1:26" ht="25.35" customHeight="1">
      <c r="A44" s="35">
        <v>28</v>
      </c>
      <c r="B44" s="42" t="s">
        <v>36</v>
      </c>
      <c r="C44" s="28" t="s">
        <v>396</v>
      </c>
      <c r="D44" s="41">
        <v>65</v>
      </c>
      <c r="E44" s="39" t="s">
        <v>36</v>
      </c>
      <c r="F44" s="39" t="s">
        <v>36</v>
      </c>
      <c r="G44" s="41">
        <v>22</v>
      </c>
      <c r="H44" s="39">
        <v>3</v>
      </c>
      <c r="I44" s="39">
        <f>G44/H44</f>
        <v>7.333333333333333</v>
      </c>
      <c r="J44" s="39">
        <v>2</v>
      </c>
      <c r="K44" s="39" t="s">
        <v>36</v>
      </c>
      <c r="L44" s="41">
        <v>14714.43</v>
      </c>
      <c r="M44" s="41">
        <v>2560</v>
      </c>
      <c r="N44" s="37">
        <v>44379</v>
      </c>
      <c r="O44" s="36" t="s">
        <v>59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6"/>
    </row>
    <row r="45" spans="1:26" ht="25.35" customHeight="1">
      <c r="A45" s="35">
        <v>29</v>
      </c>
      <c r="B45" s="39" t="s">
        <v>36</v>
      </c>
      <c r="C45" s="28" t="s">
        <v>397</v>
      </c>
      <c r="D45" s="41">
        <v>24</v>
      </c>
      <c r="E45" s="39" t="s">
        <v>36</v>
      </c>
      <c r="F45" s="39" t="s">
        <v>36</v>
      </c>
      <c r="G45" s="41">
        <v>14</v>
      </c>
      <c r="H45" s="30">
        <v>1</v>
      </c>
      <c r="I45" s="39">
        <f>G45/H45</f>
        <v>14</v>
      </c>
      <c r="J45" s="39">
        <v>1</v>
      </c>
      <c r="K45" s="39" t="s">
        <v>36</v>
      </c>
      <c r="L45" s="41">
        <v>49265</v>
      </c>
      <c r="M45" s="41">
        <v>9190</v>
      </c>
      <c r="N45" s="37">
        <v>43805</v>
      </c>
      <c r="O45" s="36" t="s">
        <v>68</v>
      </c>
      <c r="P45" s="33"/>
      <c r="R45" s="38"/>
      <c r="T45" s="33"/>
      <c r="U45" s="32"/>
      <c r="V45" s="32"/>
      <c r="W45" s="32"/>
      <c r="X45" s="32"/>
      <c r="Y45" s="32"/>
      <c r="Z45" s="33"/>
    </row>
    <row r="46" spans="1:26" ht="25.35" customHeight="1">
      <c r="A46" s="35">
        <v>30</v>
      </c>
      <c r="B46" s="42" t="s">
        <v>36</v>
      </c>
      <c r="C46" s="28" t="s">
        <v>384</v>
      </c>
      <c r="D46" s="41">
        <v>20</v>
      </c>
      <c r="E46" s="39" t="s">
        <v>36</v>
      </c>
      <c r="F46" s="39" t="s">
        <v>36</v>
      </c>
      <c r="G46" s="41">
        <v>10</v>
      </c>
      <c r="H46" s="30">
        <v>2</v>
      </c>
      <c r="I46" s="39">
        <f>G46/H46</f>
        <v>5</v>
      </c>
      <c r="J46" s="39">
        <v>2</v>
      </c>
      <c r="K46" s="39" t="s">
        <v>36</v>
      </c>
      <c r="L46" s="41">
        <v>73122.19</v>
      </c>
      <c r="M46" s="41">
        <v>15277</v>
      </c>
      <c r="N46" s="37">
        <v>44092</v>
      </c>
      <c r="O46" s="36" t="s">
        <v>45</v>
      </c>
      <c r="P46" s="33"/>
      <c r="Q46" s="54"/>
      <c r="R46" s="54"/>
      <c r="S46" s="54"/>
      <c r="T46" s="54"/>
      <c r="U46" s="54"/>
      <c r="V46" s="55"/>
      <c r="W46" s="55"/>
      <c r="X46" s="56"/>
      <c r="Y46" s="32"/>
      <c r="Z46" s="56"/>
    </row>
    <row r="47" spans="1:26" ht="25.35" customHeight="1">
      <c r="A47" s="14"/>
      <c r="B47" s="14"/>
      <c r="C47" s="27" t="s">
        <v>101</v>
      </c>
      <c r="D47" s="34">
        <f>SUM(D35:D46)</f>
        <v>109740.62999999999</v>
      </c>
      <c r="E47" s="34">
        <f t="shared" ref="E47:G47" si="5">SUM(E35:E46)</f>
        <v>88741.89</v>
      </c>
      <c r="F47" s="65">
        <f t="shared" ref="F47:F50" si="6">(D47-E47)/E47</f>
        <v>0.23662714418185132</v>
      </c>
      <c r="G47" s="34">
        <f t="shared" si="5"/>
        <v>19882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28" t="s">
        <v>398</v>
      </c>
      <c r="D49" s="41">
        <v>19</v>
      </c>
      <c r="E49" s="39" t="s">
        <v>36</v>
      </c>
      <c r="F49" s="39" t="s">
        <v>36</v>
      </c>
      <c r="G49" s="41">
        <v>3</v>
      </c>
      <c r="H49" s="39">
        <v>1</v>
      </c>
      <c r="I49" s="39">
        <f>G49/H49</f>
        <v>3</v>
      </c>
      <c r="J49" s="39">
        <v>1</v>
      </c>
      <c r="K49" s="39" t="s">
        <v>36</v>
      </c>
      <c r="L49" s="41">
        <v>11046.52</v>
      </c>
      <c r="M49" s="41">
        <v>2073</v>
      </c>
      <c r="N49" s="37">
        <v>44365</v>
      </c>
      <c r="O49" s="36" t="s">
        <v>68</v>
      </c>
      <c r="P49" s="33"/>
      <c r="Q49" s="54"/>
      <c r="R49" s="54"/>
      <c r="S49" s="54"/>
      <c r="T49" s="54"/>
      <c r="U49" s="54"/>
      <c r="V49" s="55"/>
      <c r="W49" s="55"/>
      <c r="X49" s="56"/>
      <c r="Y49" s="56"/>
      <c r="Z49" s="32"/>
    </row>
    <row r="50" spans="1:26" ht="25.35" customHeight="1">
      <c r="A50" s="14"/>
      <c r="B50" s="14"/>
      <c r="C50" s="27" t="s">
        <v>113</v>
      </c>
      <c r="D50" s="34">
        <f>SUM(D47:D49)</f>
        <v>109759.62999999999</v>
      </c>
      <c r="E50" s="34">
        <f t="shared" ref="E50:G50" si="7">SUM(E47:E49)</f>
        <v>88741.89</v>
      </c>
      <c r="F50" s="65">
        <f t="shared" si="6"/>
        <v>0.236841248253784</v>
      </c>
      <c r="G50" s="34">
        <f t="shared" si="7"/>
        <v>19885</v>
      </c>
      <c r="H50" s="34"/>
      <c r="I50" s="16"/>
      <c r="J50" s="15"/>
      <c r="K50" s="17"/>
      <c r="L50" s="18"/>
      <c r="M50" s="22"/>
      <c r="N50" s="19"/>
      <c r="O50" s="46"/>
    </row>
    <row r="51" spans="1:26" ht="23.1" customHeight="1"/>
    <row r="52" spans="1:26" ht="17.25" customHeight="1"/>
    <row r="53" spans="1:26" ht="16.5" customHeight="1"/>
    <row r="66" spans="16:18">
      <c r="R66" s="33"/>
    </row>
    <row r="69" spans="16:18">
      <c r="P69" s="33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sheetPr codeName="Sheet75"/>
  <dimension ref="A1:Z70"/>
  <sheetViews>
    <sheetView zoomScale="60" zoomScaleNormal="60" workbookViewId="0">
      <selection activeCell="C38" sqref="C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8.88671875" style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388</v>
      </c>
      <c r="E6" s="4" t="s">
        <v>401</v>
      </c>
      <c r="F6" s="156"/>
      <c r="G6" s="4" t="s">
        <v>388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6" ht="21.6">
      <c r="A10" s="159"/>
      <c r="B10" s="159"/>
      <c r="C10" s="156"/>
      <c r="D10" s="75" t="s">
        <v>389</v>
      </c>
      <c r="E10" s="75" t="s">
        <v>402</v>
      </c>
      <c r="F10" s="156"/>
      <c r="G10" s="75" t="s">
        <v>389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312</v>
      </c>
      <c r="D13" s="41">
        <v>19612.63</v>
      </c>
      <c r="E13" s="39" t="s">
        <v>36</v>
      </c>
      <c r="F13" s="39" t="s">
        <v>36</v>
      </c>
      <c r="G13" s="41">
        <v>2851</v>
      </c>
      <c r="H13" s="39">
        <v>110</v>
      </c>
      <c r="I13" s="39">
        <f t="shared" ref="I13:I22" si="0">G13/H13</f>
        <v>25.918181818181818</v>
      </c>
      <c r="J13" s="39">
        <v>15</v>
      </c>
      <c r="K13" s="39">
        <v>1</v>
      </c>
      <c r="L13" s="41">
        <v>20470</v>
      </c>
      <c r="M13" s="41">
        <v>2994</v>
      </c>
      <c r="N13" s="37">
        <v>44421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61">
        <v>1</v>
      </c>
      <c r="C14" s="28" t="s">
        <v>313</v>
      </c>
      <c r="D14" s="41">
        <v>12925.29</v>
      </c>
      <c r="E14" s="39">
        <v>32140.580000000005</v>
      </c>
      <c r="F14" s="45">
        <f>(D14-E14)/E14</f>
        <v>-0.59785137667086286</v>
      </c>
      <c r="G14" s="41">
        <v>1955</v>
      </c>
      <c r="H14" s="39">
        <v>101</v>
      </c>
      <c r="I14" s="39">
        <f t="shared" si="0"/>
        <v>19.356435643564357</v>
      </c>
      <c r="J14" s="39">
        <v>12</v>
      </c>
      <c r="K14" s="39">
        <v>3</v>
      </c>
      <c r="L14" s="41">
        <v>138759.52999999997</v>
      </c>
      <c r="M14" s="41">
        <v>21745</v>
      </c>
      <c r="N14" s="37">
        <v>44407</v>
      </c>
      <c r="O14" s="46" t="s">
        <v>314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61">
        <v>3</v>
      </c>
      <c r="C15" s="28" t="s">
        <v>307</v>
      </c>
      <c r="D15" s="41">
        <v>11673.95</v>
      </c>
      <c r="E15" s="39">
        <v>25135.64</v>
      </c>
      <c r="F15" s="45">
        <f>(D15-E15)/E15</f>
        <v>-0.53556185559627678</v>
      </c>
      <c r="G15" s="41">
        <v>2350</v>
      </c>
      <c r="H15" s="39">
        <v>106</v>
      </c>
      <c r="I15" s="39">
        <f t="shared" si="0"/>
        <v>22.169811320754718</v>
      </c>
      <c r="J15" s="39">
        <v>14</v>
      </c>
      <c r="K15" s="39">
        <v>4</v>
      </c>
      <c r="L15" s="41">
        <v>153541</v>
      </c>
      <c r="M15" s="41">
        <v>32959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61" t="s">
        <v>34</v>
      </c>
      <c r="C16" s="28" t="s">
        <v>380</v>
      </c>
      <c r="D16" s="41">
        <v>10438.36</v>
      </c>
      <c r="E16" s="39" t="s">
        <v>36</v>
      </c>
      <c r="F16" s="39" t="s">
        <v>36</v>
      </c>
      <c r="G16" s="41">
        <v>1492</v>
      </c>
      <c r="H16" s="39">
        <v>79</v>
      </c>
      <c r="I16" s="39">
        <f t="shared" si="0"/>
        <v>18.88607594936709</v>
      </c>
      <c r="J16" s="39">
        <v>15</v>
      </c>
      <c r="K16" s="39">
        <v>1</v>
      </c>
      <c r="L16" s="41">
        <v>10438.36</v>
      </c>
      <c r="M16" s="41">
        <v>1492</v>
      </c>
      <c r="N16" s="37">
        <v>44421</v>
      </c>
      <c r="O16" s="36" t="s">
        <v>39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61">
        <v>2</v>
      </c>
      <c r="C17" s="28" t="s">
        <v>363</v>
      </c>
      <c r="D17" s="41">
        <v>8632.5499999999993</v>
      </c>
      <c r="E17" s="39">
        <v>31045.77</v>
      </c>
      <c r="F17" s="45">
        <f>(D17-E17)/E17</f>
        <v>-0.72194118554637232</v>
      </c>
      <c r="G17" s="41">
        <v>1334</v>
      </c>
      <c r="H17" s="39">
        <v>67</v>
      </c>
      <c r="I17" s="39">
        <f t="shared" si="0"/>
        <v>19.910447761194028</v>
      </c>
      <c r="J17" s="39">
        <v>12</v>
      </c>
      <c r="K17" s="39">
        <v>2</v>
      </c>
      <c r="L17" s="41">
        <v>62271.53</v>
      </c>
      <c r="M17" s="41">
        <v>9087</v>
      </c>
      <c r="N17" s="37">
        <v>44414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61" t="s">
        <v>34</v>
      </c>
      <c r="C18" s="28" t="s">
        <v>323</v>
      </c>
      <c r="D18" s="41">
        <v>6594.4400000000005</v>
      </c>
      <c r="E18" s="39" t="s">
        <v>36</v>
      </c>
      <c r="F18" s="39" t="s">
        <v>36</v>
      </c>
      <c r="G18" s="41">
        <v>1208</v>
      </c>
      <c r="H18" s="39">
        <v>94</v>
      </c>
      <c r="I18" s="39">
        <f t="shared" si="0"/>
        <v>12.851063829787234</v>
      </c>
      <c r="J18" s="39">
        <v>20</v>
      </c>
      <c r="K18" s="39">
        <v>1</v>
      </c>
      <c r="L18" s="41">
        <v>6594.4400000000005</v>
      </c>
      <c r="M18" s="41">
        <v>1208</v>
      </c>
      <c r="N18" s="37">
        <v>44421</v>
      </c>
      <c r="O18" s="36" t="s">
        <v>324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61">
        <v>5</v>
      </c>
      <c r="C19" s="28" t="s">
        <v>348</v>
      </c>
      <c r="D19" s="41">
        <v>4436.09</v>
      </c>
      <c r="E19" s="39">
        <v>9373.2800000000007</v>
      </c>
      <c r="F19" s="45">
        <f>(D19-E19)/E19</f>
        <v>-0.52673023744089587</v>
      </c>
      <c r="G19" s="41">
        <v>859</v>
      </c>
      <c r="H19" s="39">
        <v>45</v>
      </c>
      <c r="I19" s="39">
        <f t="shared" si="0"/>
        <v>19.088888888888889</v>
      </c>
      <c r="J19" s="39">
        <v>8</v>
      </c>
      <c r="K19" s="39">
        <v>5</v>
      </c>
      <c r="L19" s="41">
        <v>133555.73000000001</v>
      </c>
      <c r="M19" s="41">
        <v>27316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61">
        <v>6</v>
      </c>
      <c r="C20" s="28" t="s">
        <v>381</v>
      </c>
      <c r="D20" s="41">
        <v>3484.44</v>
      </c>
      <c r="E20" s="39">
        <v>9083.85</v>
      </c>
      <c r="F20" s="45">
        <f>(D20-E20)/E20</f>
        <v>-0.61641374527320458</v>
      </c>
      <c r="G20" s="41">
        <v>809</v>
      </c>
      <c r="H20" s="39">
        <v>64</v>
      </c>
      <c r="I20" s="39">
        <f t="shared" si="0"/>
        <v>12.640625</v>
      </c>
      <c r="J20" s="39">
        <v>8</v>
      </c>
      <c r="K20" s="39">
        <v>2</v>
      </c>
      <c r="L20" s="41">
        <v>18146.03</v>
      </c>
      <c r="M20" s="41">
        <v>4231</v>
      </c>
      <c r="N20" s="37">
        <v>44414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61">
        <v>4</v>
      </c>
      <c r="C21" s="28" t="s">
        <v>373</v>
      </c>
      <c r="D21" s="41">
        <v>2554.48</v>
      </c>
      <c r="E21" s="39">
        <v>10180.209999999999</v>
      </c>
      <c r="F21" s="45">
        <f>(D21-E21)/E21</f>
        <v>-0.74907393855333049</v>
      </c>
      <c r="G21" s="41">
        <v>411</v>
      </c>
      <c r="H21" s="39">
        <v>39</v>
      </c>
      <c r="I21" s="39">
        <f t="shared" si="0"/>
        <v>10.538461538461538</v>
      </c>
      <c r="J21" s="39">
        <v>7</v>
      </c>
      <c r="K21" s="39">
        <v>3</v>
      </c>
      <c r="L21" s="41">
        <v>39026</v>
      </c>
      <c r="M21" s="41">
        <v>6862</v>
      </c>
      <c r="N21" s="37">
        <v>44407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61">
        <v>7</v>
      </c>
      <c r="C22" s="28" t="s">
        <v>332</v>
      </c>
      <c r="D22" s="41">
        <v>2121.7800000000002</v>
      </c>
      <c r="E22" s="39">
        <v>7003.25</v>
      </c>
      <c r="F22" s="45">
        <f>(D22-E22)/E22</f>
        <v>-0.69702923642594505</v>
      </c>
      <c r="G22" s="41">
        <v>317</v>
      </c>
      <c r="H22" s="39">
        <v>14</v>
      </c>
      <c r="I22" s="39">
        <f t="shared" si="0"/>
        <v>22.642857142857142</v>
      </c>
      <c r="J22" s="39">
        <v>6</v>
      </c>
      <c r="K22" s="39">
        <v>5</v>
      </c>
      <c r="L22" s="41">
        <v>74411.8</v>
      </c>
      <c r="M22" s="41">
        <v>11936</v>
      </c>
      <c r="N22" s="37">
        <v>44393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82474.009999999995</v>
      </c>
      <c r="E23" s="34">
        <f t="shared" ref="E23:G23" si="1">SUM(E13:E22)</f>
        <v>123962.58000000002</v>
      </c>
      <c r="F23" s="53">
        <f>(D23-E23)/E23</f>
        <v>-0.33468624160613641</v>
      </c>
      <c r="G23" s="34">
        <f t="shared" si="1"/>
        <v>13586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141</v>
      </c>
      <c r="D25" s="41">
        <v>1903.77</v>
      </c>
      <c r="E25" s="39" t="s">
        <v>36</v>
      </c>
      <c r="F25" s="39" t="s">
        <v>36</v>
      </c>
      <c r="G25" s="41">
        <v>355</v>
      </c>
      <c r="H25" s="39">
        <v>28</v>
      </c>
      <c r="I25" s="39">
        <f t="shared" ref="I25:I30" si="2">G25/H25</f>
        <v>12.678571428571429</v>
      </c>
      <c r="J25" s="39">
        <v>14</v>
      </c>
      <c r="K25" s="39">
        <v>1</v>
      </c>
      <c r="L25" s="41">
        <v>1903.77</v>
      </c>
      <c r="M25" s="41">
        <v>355</v>
      </c>
      <c r="N25" s="37">
        <v>44421</v>
      </c>
      <c r="O25" s="36" t="s">
        <v>68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61">
        <v>9</v>
      </c>
      <c r="C26" s="28" t="s">
        <v>394</v>
      </c>
      <c r="D26" s="41">
        <v>1631.77</v>
      </c>
      <c r="E26" s="39">
        <v>5066.34</v>
      </c>
      <c r="F26" s="45">
        <f>(D26-E26)/E26</f>
        <v>-0.67791936585385115</v>
      </c>
      <c r="G26" s="41">
        <v>245</v>
      </c>
      <c r="H26" s="39">
        <v>15</v>
      </c>
      <c r="I26" s="39">
        <f t="shared" si="2"/>
        <v>16.333333333333332</v>
      </c>
      <c r="J26" s="39">
        <v>5</v>
      </c>
      <c r="K26" s="39">
        <v>8</v>
      </c>
      <c r="L26" s="41">
        <v>214458</v>
      </c>
      <c r="M26" s="41">
        <v>34003</v>
      </c>
      <c r="N26" s="37">
        <v>44372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61">
        <v>14</v>
      </c>
      <c r="C27" s="28" t="s">
        <v>365</v>
      </c>
      <c r="D27" s="41">
        <v>653.38</v>
      </c>
      <c r="E27" s="39">
        <v>644.44000000000005</v>
      </c>
      <c r="F27" s="45">
        <f>(D27-E27)/E27</f>
        <v>1.3872509465582428E-2</v>
      </c>
      <c r="G27" s="41">
        <v>132</v>
      </c>
      <c r="H27" s="39">
        <v>13</v>
      </c>
      <c r="I27" s="39">
        <f t="shared" si="2"/>
        <v>10.153846153846153</v>
      </c>
      <c r="J27" s="39">
        <v>4</v>
      </c>
      <c r="K27" s="39">
        <v>7</v>
      </c>
      <c r="L27" s="41">
        <v>45236</v>
      </c>
      <c r="M27" s="41">
        <v>9950</v>
      </c>
      <c r="N27" s="37">
        <v>44379</v>
      </c>
      <c r="O27" s="36" t="s">
        <v>43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61">
        <v>8</v>
      </c>
      <c r="C28" s="28" t="s">
        <v>403</v>
      </c>
      <c r="D28" s="41">
        <v>561.79999999999995</v>
      </c>
      <c r="E28" s="39">
        <v>5588.2</v>
      </c>
      <c r="F28" s="45">
        <f>(D28-E28)/E28</f>
        <v>-0.89946673347410611</v>
      </c>
      <c r="G28" s="41">
        <v>91</v>
      </c>
      <c r="H28" s="39">
        <v>12</v>
      </c>
      <c r="I28" s="39">
        <f t="shared" si="2"/>
        <v>7.583333333333333</v>
      </c>
      <c r="J28" s="39">
        <v>7</v>
      </c>
      <c r="K28" s="39">
        <v>2</v>
      </c>
      <c r="L28" s="41">
        <v>10503</v>
      </c>
      <c r="M28" s="41">
        <v>1633</v>
      </c>
      <c r="N28" s="37">
        <v>44414</v>
      </c>
      <c r="O28" s="36" t="s">
        <v>50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61">
        <v>11</v>
      </c>
      <c r="C29" s="28" t="s">
        <v>392</v>
      </c>
      <c r="D29" s="41">
        <v>347.7</v>
      </c>
      <c r="E29" s="39">
        <v>1632.72</v>
      </c>
      <c r="F29" s="45">
        <f>(D29-E29)/E29</f>
        <v>-0.78704248125826837</v>
      </c>
      <c r="G29" s="41">
        <v>56</v>
      </c>
      <c r="H29" s="39">
        <v>8</v>
      </c>
      <c r="I29" s="39">
        <f t="shared" si="2"/>
        <v>7</v>
      </c>
      <c r="J29" s="39">
        <v>2</v>
      </c>
      <c r="K29" s="39">
        <v>6</v>
      </c>
      <c r="L29" s="41">
        <v>88250</v>
      </c>
      <c r="M29" s="41">
        <v>13823</v>
      </c>
      <c r="N29" s="37">
        <v>44386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61">
        <v>10</v>
      </c>
      <c r="C30" s="28" t="s">
        <v>393</v>
      </c>
      <c r="D30" s="41">
        <v>342.4</v>
      </c>
      <c r="E30" s="39">
        <v>3236.53</v>
      </c>
      <c r="F30" s="45">
        <f>(D30-E30)/E30</f>
        <v>-0.89420768539145312</v>
      </c>
      <c r="G30" s="41">
        <v>50</v>
      </c>
      <c r="H30" s="39">
        <v>4</v>
      </c>
      <c r="I30" s="39">
        <f t="shared" si="2"/>
        <v>12.5</v>
      </c>
      <c r="J30" s="39">
        <v>4</v>
      </c>
      <c r="K30" s="39">
        <v>4</v>
      </c>
      <c r="L30" s="41">
        <v>30166</v>
      </c>
      <c r="M30" s="41">
        <v>5003</v>
      </c>
      <c r="N30" s="37">
        <v>44400</v>
      </c>
      <c r="O30" s="36" t="s">
        <v>43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61" t="s">
        <v>34</v>
      </c>
      <c r="C31" s="28" t="s">
        <v>357</v>
      </c>
      <c r="D31" s="41">
        <v>325.26</v>
      </c>
      <c r="E31" s="39" t="s">
        <v>36</v>
      </c>
      <c r="F31" s="39" t="s">
        <v>36</v>
      </c>
      <c r="G31" s="41">
        <v>68</v>
      </c>
      <c r="H31" s="39" t="s">
        <v>36</v>
      </c>
      <c r="I31" s="39" t="s">
        <v>36</v>
      </c>
      <c r="J31" s="39">
        <v>5</v>
      </c>
      <c r="K31" s="39">
        <v>1</v>
      </c>
      <c r="L31" s="41">
        <v>325.26</v>
      </c>
      <c r="M31" s="41">
        <v>68</v>
      </c>
      <c r="N31" s="37">
        <v>44421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61">
        <v>20</v>
      </c>
      <c r="C32" s="28" t="s">
        <v>391</v>
      </c>
      <c r="D32" s="41">
        <v>280.5</v>
      </c>
      <c r="E32" s="39">
        <v>212.42</v>
      </c>
      <c r="F32" s="45">
        <f>(D32-E32)/E32</f>
        <v>0.32049712833066574</v>
      </c>
      <c r="G32" s="41">
        <v>57</v>
      </c>
      <c r="H32" s="39">
        <v>6</v>
      </c>
      <c r="I32" s="39">
        <f>G32/H32</f>
        <v>9.5</v>
      </c>
      <c r="J32" s="39">
        <v>1</v>
      </c>
      <c r="K32" s="39">
        <v>11</v>
      </c>
      <c r="L32" s="41">
        <v>82244</v>
      </c>
      <c r="M32" s="41">
        <v>18289</v>
      </c>
      <c r="N32" s="37">
        <v>44351</v>
      </c>
      <c r="O32" s="36" t="s">
        <v>43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61">
        <v>13</v>
      </c>
      <c r="C33" s="28" t="s">
        <v>327</v>
      </c>
      <c r="D33" s="41">
        <v>273</v>
      </c>
      <c r="E33" s="39">
        <v>646</v>
      </c>
      <c r="F33" s="45">
        <f>(D33-E33)/E33</f>
        <v>-0.57739938080495357</v>
      </c>
      <c r="G33" s="41">
        <v>54</v>
      </c>
      <c r="H33" s="39" t="s">
        <v>36</v>
      </c>
      <c r="I33" s="39" t="s">
        <v>36</v>
      </c>
      <c r="J33" s="39">
        <v>4</v>
      </c>
      <c r="K33" s="39">
        <v>2</v>
      </c>
      <c r="L33" s="41">
        <v>1297.81</v>
      </c>
      <c r="M33" s="41">
        <v>240</v>
      </c>
      <c r="N33" s="37">
        <v>44414</v>
      </c>
      <c r="O33" s="36" t="s">
        <v>204</v>
      </c>
      <c r="P33" s="33"/>
      <c r="Q33" s="54"/>
      <c r="R33" s="54"/>
      <c r="S33" s="54"/>
      <c r="T33" s="54"/>
      <c r="U33" s="54"/>
      <c r="V33" s="55"/>
      <c r="W33" s="56"/>
      <c r="X33" s="56"/>
      <c r="Y33" s="55"/>
      <c r="Z33" s="32"/>
    </row>
    <row r="34" spans="1:26" ht="25.35" customHeight="1">
      <c r="A34" s="35">
        <v>20</v>
      </c>
      <c r="B34" s="62" t="s">
        <v>149</v>
      </c>
      <c r="C34" s="47" t="s">
        <v>306</v>
      </c>
      <c r="D34" s="41">
        <v>265.8</v>
      </c>
      <c r="E34" s="39" t="s">
        <v>36</v>
      </c>
      <c r="F34" s="39" t="s">
        <v>36</v>
      </c>
      <c r="G34" s="41">
        <v>49</v>
      </c>
      <c r="H34" s="39">
        <v>1</v>
      </c>
      <c r="I34" s="39">
        <f>G34/H34</f>
        <v>49</v>
      </c>
      <c r="J34" s="39">
        <v>1</v>
      </c>
      <c r="K34" s="39">
        <v>0</v>
      </c>
      <c r="L34" s="41">
        <v>266</v>
      </c>
      <c r="M34" s="41">
        <v>49</v>
      </c>
      <c r="N34" s="37" t="s">
        <v>150</v>
      </c>
      <c r="O34" s="36" t="s">
        <v>37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89059.39</v>
      </c>
      <c r="E35" s="34">
        <f t="shared" ref="E35:G35" si="3">SUM(E23:E34)</f>
        <v>140989.23000000004</v>
      </c>
      <c r="F35" s="53">
        <f t="shared" ref="F35" si="4">(D35-E35)/E35</f>
        <v>-0.36832487133946351</v>
      </c>
      <c r="G35" s="34">
        <f t="shared" si="3"/>
        <v>14743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12</v>
      </c>
      <c r="C37" s="28" t="s">
        <v>374</v>
      </c>
      <c r="D37" s="41">
        <v>225.6</v>
      </c>
      <c r="E37" s="39">
        <v>1412.37</v>
      </c>
      <c r="F37" s="45">
        <f>(D37-E37)/E37</f>
        <v>-0.84026848488710471</v>
      </c>
      <c r="G37" s="41">
        <v>41</v>
      </c>
      <c r="H37" s="39">
        <v>7</v>
      </c>
      <c r="I37" s="39">
        <f>G37/H37</f>
        <v>5.8571428571428568</v>
      </c>
      <c r="J37" s="39">
        <v>3</v>
      </c>
      <c r="K37" s="39">
        <v>2</v>
      </c>
      <c r="L37" s="41">
        <v>2850</v>
      </c>
      <c r="M37" s="41">
        <v>501</v>
      </c>
      <c r="N37" s="37">
        <v>44414</v>
      </c>
      <c r="O37" s="36" t="s">
        <v>50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5.35" customHeight="1">
      <c r="A38" s="35">
        <v>22</v>
      </c>
      <c r="B38" s="62">
        <v>18</v>
      </c>
      <c r="C38" s="67" t="s">
        <v>243</v>
      </c>
      <c r="D38" s="41">
        <v>187.3</v>
      </c>
      <c r="E38" s="39">
        <v>230.5</v>
      </c>
      <c r="F38" s="45">
        <f>(D38-E38)/E38</f>
        <v>-0.18741865509761382</v>
      </c>
      <c r="G38" s="41">
        <v>54</v>
      </c>
      <c r="H38" s="39">
        <v>6</v>
      </c>
      <c r="I38" s="39">
        <f>G38/H38</f>
        <v>9</v>
      </c>
      <c r="J38" s="39">
        <v>2</v>
      </c>
      <c r="K38" s="39">
        <v>8</v>
      </c>
      <c r="L38" s="41">
        <v>46824.05</v>
      </c>
      <c r="M38" s="41">
        <v>10579</v>
      </c>
      <c r="N38" s="37">
        <v>44372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61">
        <v>15</v>
      </c>
      <c r="C39" s="28" t="s">
        <v>390</v>
      </c>
      <c r="D39" s="41">
        <v>184.5</v>
      </c>
      <c r="E39" s="39">
        <v>630.79</v>
      </c>
      <c r="F39" s="45">
        <f>(D39-E39)/E39</f>
        <v>-0.70750963078044993</v>
      </c>
      <c r="G39" s="41">
        <v>26</v>
      </c>
      <c r="H39" s="39">
        <v>2</v>
      </c>
      <c r="I39" s="39">
        <f>G39/H39</f>
        <v>13</v>
      </c>
      <c r="J39" s="39">
        <v>1</v>
      </c>
      <c r="K39" s="39">
        <v>9</v>
      </c>
      <c r="L39" s="41">
        <v>109519.39</v>
      </c>
      <c r="M39" s="41">
        <v>17490</v>
      </c>
      <c r="N39" s="37">
        <v>44351</v>
      </c>
      <c r="O39" s="36" t="s">
        <v>45</v>
      </c>
      <c r="P39" s="33"/>
      <c r="Q39" s="54"/>
      <c r="R39" s="54"/>
      <c r="S39" s="54"/>
      <c r="T39" s="54"/>
      <c r="U39" s="54"/>
      <c r="V39" s="55"/>
      <c r="W39" s="55"/>
      <c r="X39" s="56"/>
      <c r="Y39" s="56"/>
      <c r="Z39" s="32"/>
    </row>
    <row r="40" spans="1:26" ht="25.35" customHeight="1">
      <c r="A40" s="35">
        <v>24</v>
      </c>
      <c r="B40" s="39" t="s">
        <v>36</v>
      </c>
      <c r="C40" s="40" t="s">
        <v>257</v>
      </c>
      <c r="D40" s="41">
        <v>140</v>
      </c>
      <c r="E40" s="39" t="s">
        <v>36</v>
      </c>
      <c r="F40" s="39" t="s">
        <v>36</v>
      </c>
      <c r="G40" s="41">
        <v>70</v>
      </c>
      <c r="H40" s="30">
        <v>6</v>
      </c>
      <c r="I40" s="39">
        <f>G40/H40</f>
        <v>11.666666666666666</v>
      </c>
      <c r="J40" s="39">
        <v>3</v>
      </c>
      <c r="K40" s="39" t="s">
        <v>36</v>
      </c>
      <c r="L40" s="41">
        <v>87360</v>
      </c>
      <c r="M40" s="41">
        <v>18433</v>
      </c>
      <c r="N40" s="37">
        <v>44008</v>
      </c>
      <c r="O40" s="46" t="s">
        <v>37</v>
      </c>
      <c r="P40" s="33"/>
      <c r="Q40" s="54"/>
      <c r="R40" s="54"/>
      <c r="S40" s="54"/>
      <c r="T40" s="54"/>
      <c r="U40" s="54"/>
      <c r="V40" s="55"/>
      <c r="W40" s="55"/>
      <c r="X40" s="32"/>
      <c r="Y40" s="56"/>
      <c r="Z40" s="56"/>
    </row>
    <row r="41" spans="1:26" ht="25.35" customHeight="1">
      <c r="A41" s="35">
        <v>25</v>
      </c>
      <c r="B41" s="42" t="s">
        <v>36</v>
      </c>
      <c r="C41" s="40" t="s">
        <v>404</v>
      </c>
      <c r="D41" s="41">
        <v>126</v>
      </c>
      <c r="E41" s="39" t="s">
        <v>36</v>
      </c>
      <c r="F41" s="39" t="s">
        <v>36</v>
      </c>
      <c r="G41" s="41">
        <v>63</v>
      </c>
      <c r="H41" s="30">
        <v>4</v>
      </c>
      <c r="I41" s="39">
        <f>G41/H41</f>
        <v>15.75</v>
      </c>
      <c r="J41" s="39">
        <v>2</v>
      </c>
      <c r="K41" s="39" t="s">
        <v>36</v>
      </c>
      <c r="L41" s="41">
        <v>24657</v>
      </c>
      <c r="M41" s="41">
        <v>5480</v>
      </c>
      <c r="N41" s="37">
        <v>44099</v>
      </c>
      <c r="O41" s="36" t="s">
        <v>68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62">
        <v>22</v>
      </c>
      <c r="C42" s="40" t="s">
        <v>216</v>
      </c>
      <c r="D42" s="41">
        <v>100</v>
      </c>
      <c r="E42" s="41">
        <v>120</v>
      </c>
      <c r="F42" s="45">
        <f>(D42-E42)/E42</f>
        <v>-0.16666666666666666</v>
      </c>
      <c r="G42" s="41">
        <v>19</v>
      </c>
      <c r="H42" s="39" t="s">
        <v>36</v>
      </c>
      <c r="I42" s="39" t="s">
        <v>36</v>
      </c>
      <c r="J42" s="39">
        <v>1</v>
      </c>
      <c r="K42" s="39">
        <v>12</v>
      </c>
      <c r="L42" s="41">
        <v>5817.92</v>
      </c>
      <c r="M42" s="41">
        <v>1165</v>
      </c>
      <c r="N42" s="37">
        <v>44330</v>
      </c>
      <c r="O42" s="36" t="s">
        <v>81</v>
      </c>
      <c r="P42" s="33"/>
      <c r="Q42" s="54"/>
      <c r="R42" s="54"/>
      <c r="S42" s="54"/>
      <c r="T42" s="54"/>
      <c r="U42" s="54"/>
      <c r="V42" s="55"/>
      <c r="W42" s="55"/>
      <c r="X42" s="32"/>
      <c r="Y42" s="56"/>
      <c r="Z42" s="56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66</v>
      </c>
      <c r="E43" s="39" t="s">
        <v>36</v>
      </c>
      <c r="F43" s="39" t="s">
        <v>36</v>
      </c>
      <c r="G43" s="41">
        <v>33</v>
      </c>
      <c r="H43" s="30">
        <v>3</v>
      </c>
      <c r="I43" s="39">
        <f>G43/H43</f>
        <v>11</v>
      </c>
      <c r="J43" s="39">
        <v>3</v>
      </c>
      <c r="K43" s="39" t="s">
        <v>36</v>
      </c>
      <c r="L43" s="41">
        <v>136217</v>
      </c>
      <c r="M43" s="41">
        <v>28146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6" ht="25.35" customHeight="1">
      <c r="A44" s="35">
        <v>28</v>
      </c>
      <c r="B44" s="63">
        <v>23</v>
      </c>
      <c r="C44" s="50" t="s">
        <v>406</v>
      </c>
      <c r="D44" s="41">
        <v>56</v>
      </c>
      <c r="E44" s="39">
        <v>109</v>
      </c>
      <c r="F44" s="45">
        <f>(D44-E44)/E44</f>
        <v>-0.48623853211009177</v>
      </c>
      <c r="G44" s="41">
        <v>8</v>
      </c>
      <c r="H44" s="39">
        <v>1</v>
      </c>
      <c r="I44" s="39">
        <f>G44/H44</f>
        <v>8</v>
      </c>
      <c r="J44" s="39">
        <v>1</v>
      </c>
      <c r="K44" s="39" t="s">
        <v>36</v>
      </c>
      <c r="L44" s="41">
        <v>23580.92</v>
      </c>
      <c r="M44" s="41">
        <v>4279</v>
      </c>
      <c r="N44" s="37">
        <v>44316</v>
      </c>
      <c r="O44" s="36" t="s">
        <v>68</v>
      </c>
      <c r="P44" s="33"/>
      <c r="Q44" s="54"/>
      <c r="R44" s="54"/>
      <c r="S44" s="54"/>
      <c r="T44" s="54"/>
      <c r="U44" s="54"/>
      <c r="V44" s="55"/>
      <c r="W44" s="32"/>
      <c r="X44" s="56"/>
      <c r="Y44" s="55"/>
      <c r="Z44" s="56"/>
    </row>
    <row r="45" spans="1:26" ht="25.35" customHeight="1">
      <c r="A45" s="35">
        <v>29</v>
      </c>
      <c r="B45" s="42" t="s">
        <v>36</v>
      </c>
      <c r="C45" s="47" t="s">
        <v>407</v>
      </c>
      <c r="D45" s="41">
        <v>50</v>
      </c>
      <c r="E45" s="39" t="s">
        <v>36</v>
      </c>
      <c r="F45" s="39" t="s">
        <v>36</v>
      </c>
      <c r="G45" s="41">
        <v>19</v>
      </c>
      <c r="H45" s="39">
        <v>2</v>
      </c>
      <c r="I45" s="39">
        <f>G45/H45</f>
        <v>9.5</v>
      </c>
      <c r="J45" s="39">
        <v>1</v>
      </c>
      <c r="K45" s="39" t="s">
        <v>36</v>
      </c>
      <c r="L45" s="41">
        <v>54784.49</v>
      </c>
      <c r="M45" s="41">
        <v>12829</v>
      </c>
      <c r="N45" s="37">
        <v>43861</v>
      </c>
      <c r="O45" s="36" t="s">
        <v>48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35">
        <v>30</v>
      </c>
      <c r="B46" s="63">
        <v>17</v>
      </c>
      <c r="C46" s="28" t="s">
        <v>236</v>
      </c>
      <c r="D46" s="41">
        <v>14</v>
      </c>
      <c r="E46" s="39">
        <v>315</v>
      </c>
      <c r="F46" s="45">
        <f>(D46-E46)/E46</f>
        <v>-0.9555555555555556</v>
      </c>
      <c r="G46" s="41">
        <v>3</v>
      </c>
      <c r="H46" s="39">
        <v>1</v>
      </c>
      <c r="I46" s="39">
        <f>G46/H46</f>
        <v>3</v>
      </c>
      <c r="J46" s="39">
        <v>1</v>
      </c>
      <c r="K46" s="39" t="s">
        <v>36</v>
      </c>
      <c r="L46" s="41">
        <v>116376.92</v>
      </c>
      <c r="M46" s="41">
        <v>23816</v>
      </c>
      <c r="N46" s="37">
        <v>44106</v>
      </c>
      <c r="O46" s="36" t="s">
        <v>68</v>
      </c>
      <c r="P46" s="33"/>
      <c r="R46" s="38"/>
      <c r="T46" s="33"/>
      <c r="U46" s="32"/>
      <c r="V46" s="32"/>
      <c r="W46" s="32"/>
      <c r="X46" s="32"/>
      <c r="Y46" s="33"/>
      <c r="Z46" s="32"/>
    </row>
    <row r="47" spans="1:26" ht="25.35" customHeight="1">
      <c r="A47" s="14"/>
      <c r="B47" s="14"/>
      <c r="C47" s="27" t="s">
        <v>101</v>
      </c>
      <c r="D47" s="34">
        <f>SUM(D35:D46)</f>
        <v>90208.790000000008</v>
      </c>
      <c r="E47" s="34">
        <f t="shared" ref="E47:G47" si="5">SUM(E35:E46)</f>
        <v>143806.89000000004</v>
      </c>
      <c r="F47" s="53">
        <f>(D47-E47)/E47</f>
        <v>-0.37270884586962433</v>
      </c>
      <c r="G47" s="34">
        <f t="shared" si="5"/>
        <v>15079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sheetPr codeName="Sheet76"/>
  <dimension ref="A1:Z67"/>
  <sheetViews>
    <sheetView zoomScale="60" zoomScaleNormal="60" workbookViewId="0">
      <selection activeCell="C32" sqref="C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8.88671875" style="1"/>
    <col min="25" max="25" width="13.6640625" style="1" customWidth="1"/>
    <col min="26" max="26" width="14.88671875" style="1" customWidth="1"/>
    <col min="27" max="16384" width="8.88671875" style="1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401</v>
      </c>
      <c r="E6" s="4" t="s">
        <v>410</v>
      </c>
      <c r="F6" s="156"/>
      <c r="G6" s="4" t="s">
        <v>401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2"/>
      <c r="Z9" s="33"/>
    </row>
    <row r="10" spans="1:26" ht="21.6">
      <c r="A10" s="159"/>
      <c r="B10" s="159"/>
      <c r="C10" s="156"/>
      <c r="D10" s="75" t="s">
        <v>402</v>
      </c>
      <c r="E10" s="75" t="s">
        <v>411</v>
      </c>
      <c r="F10" s="156"/>
      <c r="G10" s="75" t="s">
        <v>402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5"/>
      <c r="X12" s="32"/>
      <c r="Y12" s="56"/>
      <c r="Z12" s="56"/>
    </row>
    <row r="13" spans="1:26" ht="25.35" customHeight="1">
      <c r="A13" s="35">
        <v>1</v>
      </c>
      <c r="B13" s="61">
        <v>1</v>
      </c>
      <c r="C13" s="28" t="s">
        <v>313</v>
      </c>
      <c r="D13" s="41">
        <v>32140.580000000005</v>
      </c>
      <c r="E13" s="39">
        <v>33882.58</v>
      </c>
      <c r="F13" s="45">
        <f>(D13-E13)/E13</f>
        <v>-5.1412849906943218E-2</v>
      </c>
      <c r="G13" s="41">
        <v>4967</v>
      </c>
      <c r="H13" s="39">
        <v>155</v>
      </c>
      <c r="I13" s="39">
        <f t="shared" ref="I13:I22" si="0">G13/H13</f>
        <v>32.045161290322582</v>
      </c>
      <c r="J13" s="39">
        <v>18</v>
      </c>
      <c r="K13" s="39">
        <v>2</v>
      </c>
      <c r="L13" s="41">
        <v>106608.48999999999</v>
      </c>
      <c r="M13" s="41">
        <v>16447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5"/>
      <c r="X13" s="32"/>
      <c r="Y13" s="56"/>
      <c r="Z13" s="56"/>
    </row>
    <row r="14" spans="1:26" ht="25.35" customHeight="1">
      <c r="A14" s="35">
        <v>2</v>
      </c>
      <c r="B14" s="61" t="s">
        <v>34</v>
      </c>
      <c r="C14" s="28" t="s">
        <v>363</v>
      </c>
      <c r="D14" s="41">
        <v>31045.77</v>
      </c>
      <c r="E14" s="39" t="s">
        <v>36</v>
      </c>
      <c r="F14" s="39" t="s">
        <v>36</v>
      </c>
      <c r="G14" s="41">
        <v>4358</v>
      </c>
      <c r="H14" s="39">
        <v>102</v>
      </c>
      <c r="I14" s="39">
        <f t="shared" si="0"/>
        <v>42.725490196078432</v>
      </c>
      <c r="J14" s="39">
        <v>15</v>
      </c>
      <c r="K14" s="39">
        <v>1</v>
      </c>
      <c r="L14" s="41">
        <v>35851.11</v>
      </c>
      <c r="M14" s="41">
        <v>5056</v>
      </c>
      <c r="N14" s="37">
        <v>44414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32"/>
      <c r="Y14" s="56"/>
      <c r="Z14" s="56"/>
    </row>
    <row r="15" spans="1:26" ht="25.35" customHeight="1">
      <c r="A15" s="35">
        <v>3</v>
      </c>
      <c r="B15" s="61">
        <v>2</v>
      </c>
      <c r="C15" s="28" t="s">
        <v>307</v>
      </c>
      <c r="D15" s="41">
        <v>25135.64</v>
      </c>
      <c r="E15" s="39">
        <v>21645.94</v>
      </c>
      <c r="F15" s="45">
        <f>(D15-E15)/E15</f>
        <v>0.16121729987240105</v>
      </c>
      <c r="G15" s="41">
        <v>5095</v>
      </c>
      <c r="H15" s="39">
        <v>112</v>
      </c>
      <c r="I15" s="39">
        <f t="shared" si="0"/>
        <v>45.491071428571431</v>
      </c>
      <c r="J15" s="39">
        <v>18</v>
      </c>
      <c r="K15" s="39">
        <v>3</v>
      </c>
      <c r="L15" s="41">
        <v>126024</v>
      </c>
      <c r="M15" s="41">
        <v>26960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32"/>
      <c r="Y15" s="56"/>
      <c r="Z15" s="56"/>
    </row>
    <row r="16" spans="1:26" ht="25.35" customHeight="1">
      <c r="A16" s="35">
        <v>4</v>
      </c>
      <c r="B16" s="61">
        <v>3</v>
      </c>
      <c r="C16" s="28" t="s">
        <v>373</v>
      </c>
      <c r="D16" s="41">
        <v>10180.209999999999</v>
      </c>
      <c r="E16" s="39">
        <v>10236.58</v>
      </c>
      <c r="F16" s="45">
        <f>(D16-E16)/E16</f>
        <v>-5.5067219715960606E-3</v>
      </c>
      <c r="G16" s="41">
        <v>1675</v>
      </c>
      <c r="H16" s="39">
        <v>79</v>
      </c>
      <c r="I16" s="39">
        <f t="shared" si="0"/>
        <v>21.202531645569621</v>
      </c>
      <c r="J16" s="39">
        <v>12</v>
      </c>
      <c r="K16" s="39">
        <v>2</v>
      </c>
      <c r="L16" s="41">
        <v>30899</v>
      </c>
      <c r="M16" s="41">
        <v>5364</v>
      </c>
      <c r="N16" s="37">
        <v>44407</v>
      </c>
      <c r="O16" s="36" t="s">
        <v>41</v>
      </c>
      <c r="P16" s="33"/>
      <c r="Q16" s="54"/>
      <c r="R16" s="54"/>
      <c r="S16" s="54"/>
      <c r="T16" s="54"/>
      <c r="U16" s="55"/>
      <c r="V16" s="55"/>
      <c r="W16" s="55"/>
      <c r="X16" s="32"/>
      <c r="Y16" s="56"/>
      <c r="Z16" s="56"/>
    </row>
    <row r="17" spans="1:26" ht="25.35" customHeight="1">
      <c r="A17" s="35">
        <v>5</v>
      </c>
      <c r="B17" s="61">
        <v>4</v>
      </c>
      <c r="C17" s="28" t="s">
        <v>348</v>
      </c>
      <c r="D17" s="41">
        <v>9373.2800000000007</v>
      </c>
      <c r="E17" s="39">
        <v>9345.0400000000009</v>
      </c>
      <c r="F17" s="45">
        <f>(D17-E17)/E17</f>
        <v>3.0219239296995818E-3</v>
      </c>
      <c r="G17" s="41">
        <v>1826</v>
      </c>
      <c r="H17" s="39">
        <v>59</v>
      </c>
      <c r="I17" s="39">
        <f t="shared" si="0"/>
        <v>30.949152542372882</v>
      </c>
      <c r="J17" s="39">
        <v>9</v>
      </c>
      <c r="K17" s="39">
        <v>4</v>
      </c>
      <c r="L17" s="41">
        <v>122401.06</v>
      </c>
      <c r="M17" s="41">
        <v>24935</v>
      </c>
      <c r="N17" s="37">
        <v>44393</v>
      </c>
      <c r="O17" s="36" t="s">
        <v>45</v>
      </c>
      <c r="P17" s="33"/>
      <c r="Q17" s="54"/>
      <c r="R17" s="54"/>
      <c r="S17" s="54"/>
      <c r="T17" s="54"/>
      <c r="U17" s="55"/>
      <c r="V17" s="55"/>
      <c r="W17" s="55"/>
      <c r="X17" s="32"/>
      <c r="Y17" s="56"/>
      <c r="Z17" s="56"/>
    </row>
    <row r="18" spans="1:26" ht="25.35" customHeight="1">
      <c r="A18" s="35">
        <v>6</v>
      </c>
      <c r="B18" s="61" t="s">
        <v>34</v>
      </c>
      <c r="C18" s="28" t="s">
        <v>381</v>
      </c>
      <c r="D18" s="41">
        <v>9083.85</v>
      </c>
      <c r="E18" s="39" t="s">
        <v>36</v>
      </c>
      <c r="F18" s="39" t="s">
        <v>36</v>
      </c>
      <c r="G18" s="41">
        <v>2009</v>
      </c>
      <c r="H18" s="39">
        <v>98</v>
      </c>
      <c r="I18" s="39">
        <f t="shared" si="0"/>
        <v>20.5</v>
      </c>
      <c r="J18" s="39">
        <v>16</v>
      </c>
      <c r="K18" s="39">
        <v>1</v>
      </c>
      <c r="L18" s="41">
        <v>9083.85</v>
      </c>
      <c r="M18" s="41">
        <v>2009</v>
      </c>
      <c r="N18" s="37">
        <v>44414</v>
      </c>
      <c r="O18" s="36" t="s">
        <v>48</v>
      </c>
      <c r="P18" s="33"/>
      <c r="Q18" s="54"/>
      <c r="R18" s="54"/>
      <c r="S18" s="54"/>
      <c r="T18" s="54"/>
      <c r="U18" s="55"/>
      <c r="V18" s="55"/>
      <c r="W18" s="55"/>
      <c r="X18" s="32"/>
      <c r="Y18" s="56"/>
      <c r="Z18" s="56"/>
    </row>
    <row r="19" spans="1:26" ht="25.35" customHeight="1">
      <c r="A19" s="35">
        <v>7</v>
      </c>
      <c r="B19" s="61">
        <v>5</v>
      </c>
      <c r="C19" s="28" t="s">
        <v>332</v>
      </c>
      <c r="D19" s="41">
        <v>7003.25</v>
      </c>
      <c r="E19" s="39">
        <v>6667.37</v>
      </c>
      <c r="F19" s="45">
        <f>(D19-E19)/E19</f>
        <v>5.0376685259705116E-2</v>
      </c>
      <c r="G19" s="41">
        <v>1059</v>
      </c>
      <c r="H19" s="39">
        <v>26</v>
      </c>
      <c r="I19" s="39">
        <f t="shared" si="0"/>
        <v>40.730769230769234</v>
      </c>
      <c r="J19" s="39">
        <v>6</v>
      </c>
      <c r="K19" s="39">
        <v>4</v>
      </c>
      <c r="L19" s="41">
        <v>67147.75</v>
      </c>
      <c r="M19" s="41">
        <v>10786</v>
      </c>
      <c r="N19" s="37">
        <v>44393</v>
      </c>
      <c r="O19" s="36" t="s">
        <v>39</v>
      </c>
      <c r="P19" s="33"/>
      <c r="Q19" s="54"/>
      <c r="R19" s="54"/>
      <c r="S19" s="54"/>
      <c r="T19" s="54"/>
      <c r="U19" s="55"/>
      <c r="V19" s="55"/>
      <c r="W19" s="55"/>
      <c r="X19" s="32"/>
      <c r="Y19" s="56"/>
      <c r="Z19" s="56"/>
    </row>
    <row r="20" spans="1:26" ht="25.35" customHeight="1">
      <c r="A20" s="35">
        <v>8</v>
      </c>
      <c r="B20" s="61" t="s">
        <v>34</v>
      </c>
      <c r="C20" s="28" t="s">
        <v>403</v>
      </c>
      <c r="D20" s="41">
        <v>5588.2</v>
      </c>
      <c r="E20" s="39" t="s">
        <v>36</v>
      </c>
      <c r="F20" s="39" t="s">
        <v>36</v>
      </c>
      <c r="G20" s="41">
        <v>833</v>
      </c>
      <c r="H20" s="39">
        <v>67</v>
      </c>
      <c r="I20" s="39">
        <f t="shared" si="0"/>
        <v>12.432835820895523</v>
      </c>
      <c r="J20" s="39">
        <v>10</v>
      </c>
      <c r="K20" s="39">
        <v>1</v>
      </c>
      <c r="L20" s="41">
        <v>5588</v>
      </c>
      <c r="M20" s="41">
        <v>833</v>
      </c>
      <c r="N20" s="37">
        <v>44414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32"/>
      <c r="Y20" s="56"/>
      <c r="Z20" s="56"/>
    </row>
    <row r="21" spans="1:26" ht="25.35" customHeight="1">
      <c r="A21" s="35">
        <v>9</v>
      </c>
      <c r="B21" s="61">
        <v>6</v>
      </c>
      <c r="C21" s="28" t="s">
        <v>394</v>
      </c>
      <c r="D21" s="41">
        <v>5066.34</v>
      </c>
      <c r="E21" s="39">
        <v>5976.18</v>
      </c>
      <c r="F21" s="45">
        <f>(D21-E21)/E21</f>
        <v>-0.15224441030892646</v>
      </c>
      <c r="G21" s="41">
        <v>779</v>
      </c>
      <c r="H21" s="39">
        <v>24</v>
      </c>
      <c r="I21" s="39">
        <f t="shared" si="0"/>
        <v>32.458333333333336</v>
      </c>
      <c r="J21" s="39">
        <v>7</v>
      </c>
      <c r="K21" s="39">
        <v>7</v>
      </c>
      <c r="L21" s="41">
        <v>209186</v>
      </c>
      <c r="M21" s="41">
        <v>33097</v>
      </c>
      <c r="N21" s="37">
        <v>44372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32"/>
      <c r="Y21" s="56"/>
      <c r="Z21" s="56"/>
    </row>
    <row r="22" spans="1:26" ht="25.35" customHeight="1">
      <c r="A22" s="35">
        <v>10</v>
      </c>
      <c r="B22" s="61">
        <v>7</v>
      </c>
      <c r="C22" s="28" t="s">
        <v>393</v>
      </c>
      <c r="D22" s="41">
        <v>3236.53</v>
      </c>
      <c r="E22" s="39">
        <v>4454.1499999999996</v>
      </c>
      <c r="F22" s="45">
        <f>(D22-E22)/E22</f>
        <v>-0.27336753364839522</v>
      </c>
      <c r="G22" s="41">
        <v>492</v>
      </c>
      <c r="H22" s="39">
        <v>18</v>
      </c>
      <c r="I22" s="39">
        <f t="shared" si="0"/>
        <v>27.333333333333332</v>
      </c>
      <c r="J22" s="39">
        <v>6</v>
      </c>
      <c r="K22" s="39">
        <v>3</v>
      </c>
      <c r="L22" s="41">
        <v>27640</v>
      </c>
      <c r="M22" s="41">
        <v>4563</v>
      </c>
      <c r="N22" s="37">
        <v>44400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137853.65000000002</v>
      </c>
      <c r="E23" s="34">
        <f t="shared" ref="E23:G23" si="1">SUM(E13:E22)</f>
        <v>92207.84</v>
      </c>
      <c r="F23" s="53">
        <f>(D23-E23)/E23</f>
        <v>0.49503176736381665</v>
      </c>
      <c r="G23" s="34">
        <f t="shared" si="1"/>
        <v>23093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392</v>
      </c>
      <c r="D25" s="41">
        <v>1632.72</v>
      </c>
      <c r="E25" s="39">
        <v>2326.7199999999998</v>
      </c>
      <c r="F25" s="45">
        <f>(D25-E25)/E25</f>
        <v>-0.29827396506670328</v>
      </c>
      <c r="G25" s="41">
        <v>246</v>
      </c>
      <c r="H25" s="39">
        <v>15</v>
      </c>
      <c r="I25" s="39">
        <f t="shared" ref="I25:I34" si="2">G25/H25</f>
        <v>16.399999999999999</v>
      </c>
      <c r="J25" s="39">
        <v>4</v>
      </c>
      <c r="K25" s="39">
        <v>5</v>
      </c>
      <c r="L25" s="41">
        <v>86503</v>
      </c>
      <c r="M25" s="41">
        <v>13527</v>
      </c>
      <c r="N25" s="37">
        <v>44386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32"/>
      <c r="Y25" s="56"/>
      <c r="Z25" s="56"/>
    </row>
    <row r="26" spans="1:26" ht="25.35" customHeight="1">
      <c r="A26" s="35">
        <v>12</v>
      </c>
      <c r="B26" s="61" t="s">
        <v>34</v>
      </c>
      <c r="C26" s="28" t="s">
        <v>374</v>
      </c>
      <c r="D26" s="41">
        <v>1412.37</v>
      </c>
      <c r="E26" s="39" t="s">
        <v>36</v>
      </c>
      <c r="F26" s="39" t="s">
        <v>36</v>
      </c>
      <c r="G26" s="41">
        <v>238</v>
      </c>
      <c r="H26" s="39">
        <v>23</v>
      </c>
      <c r="I26" s="39">
        <f t="shared" si="2"/>
        <v>10.347826086956522</v>
      </c>
      <c r="J26" s="39">
        <v>7</v>
      </c>
      <c r="K26" s="39">
        <v>1</v>
      </c>
      <c r="L26" s="41">
        <v>1412</v>
      </c>
      <c r="M26" s="41">
        <v>238</v>
      </c>
      <c r="N26" s="37">
        <v>44414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32"/>
      <c r="Y26" s="56"/>
      <c r="Z26" s="56"/>
    </row>
    <row r="27" spans="1:26" ht="25.35" customHeight="1">
      <c r="A27" s="35">
        <v>13</v>
      </c>
      <c r="B27" s="61" t="s">
        <v>34</v>
      </c>
      <c r="C27" s="28" t="s">
        <v>327</v>
      </c>
      <c r="D27" s="41">
        <v>646</v>
      </c>
      <c r="E27" s="39"/>
      <c r="F27" s="39"/>
      <c r="G27" s="41">
        <v>114</v>
      </c>
      <c r="H27" s="39" t="s">
        <v>36</v>
      </c>
      <c r="I27" s="39" t="s">
        <v>36</v>
      </c>
      <c r="J27" s="39">
        <v>6</v>
      </c>
      <c r="K27" s="39">
        <v>1</v>
      </c>
      <c r="L27" s="41">
        <v>646</v>
      </c>
      <c r="M27" s="41">
        <v>114</v>
      </c>
      <c r="N27" s="37">
        <v>44414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5"/>
      <c r="X27" s="32"/>
      <c r="Y27" s="56"/>
      <c r="Z27" s="56"/>
    </row>
    <row r="28" spans="1:26" ht="25.35" customHeight="1">
      <c r="A28" s="35">
        <v>14</v>
      </c>
      <c r="B28" s="61">
        <v>9</v>
      </c>
      <c r="C28" s="28" t="s">
        <v>365</v>
      </c>
      <c r="D28" s="41">
        <v>644.44000000000005</v>
      </c>
      <c r="E28" s="39">
        <v>856.38</v>
      </c>
      <c r="F28" s="45">
        <f>(D28-E28)/E28</f>
        <v>-0.24748359373175452</v>
      </c>
      <c r="G28" s="41">
        <v>136</v>
      </c>
      <c r="H28" s="39">
        <v>9</v>
      </c>
      <c r="I28" s="39">
        <f t="shared" si="2"/>
        <v>15.111111111111111</v>
      </c>
      <c r="J28" s="39">
        <v>3</v>
      </c>
      <c r="K28" s="39">
        <v>6</v>
      </c>
      <c r="L28" s="41">
        <v>43986</v>
      </c>
      <c r="M28" s="41">
        <v>9668</v>
      </c>
      <c r="N28" s="37">
        <v>44379</v>
      </c>
      <c r="O28" s="36" t="s">
        <v>43</v>
      </c>
      <c r="P28" s="33"/>
      <c r="Q28" s="54"/>
      <c r="R28" s="54"/>
      <c r="S28" s="54"/>
      <c r="T28" s="54"/>
      <c r="U28" s="54"/>
      <c r="V28" s="55"/>
      <c r="W28" s="55"/>
      <c r="X28" s="56"/>
      <c r="Y28" s="56"/>
      <c r="Z28" s="32"/>
    </row>
    <row r="29" spans="1:26" ht="25.35" customHeight="1">
      <c r="A29" s="35">
        <v>15</v>
      </c>
      <c r="B29" s="62">
        <v>12</v>
      </c>
      <c r="C29" s="47" t="s">
        <v>390</v>
      </c>
      <c r="D29" s="41">
        <v>630.79</v>
      </c>
      <c r="E29" s="39">
        <v>591.6</v>
      </c>
      <c r="F29" s="45">
        <f>(D29-E29)/E29</f>
        <v>6.6244083840432622E-2</v>
      </c>
      <c r="G29" s="41">
        <v>93</v>
      </c>
      <c r="H29" s="39">
        <v>3</v>
      </c>
      <c r="I29" s="39">
        <f t="shared" si="2"/>
        <v>31</v>
      </c>
      <c r="J29" s="39">
        <v>1</v>
      </c>
      <c r="K29" s="39">
        <v>8</v>
      </c>
      <c r="L29" s="41">
        <v>108970.49</v>
      </c>
      <c r="M29" s="41">
        <v>17412</v>
      </c>
      <c r="N29" s="37">
        <v>44351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61">
        <v>16</v>
      </c>
      <c r="C30" s="28" t="s">
        <v>412</v>
      </c>
      <c r="D30" s="41">
        <v>350.2</v>
      </c>
      <c r="E30" s="39">
        <v>484.4</v>
      </c>
      <c r="F30" s="45">
        <f>(D30-E30)/E30</f>
        <v>-0.27704376548307186</v>
      </c>
      <c r="G30" s="41">
        <v>62</v>
      </c>
      <c r="H30" s="39">
        <v>5</v>
      </c>
      <c r="I30" s="39">
        <f t="shared" si="2"/>
        <v>12.4</v>
      </c>
      <c r="J30" s="39">
        <v>4</v>
      </c>
      <c r="K30" s="39">
        <v>4</v>
      </c>
      <c r="L30" s="41">
        <v>5695.66</v>
      </c>
      <c r="M30" s="41">
        <v>1027</v>
      </c>
      <c r="N30" s="37">
        <v>44393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39" t="s">
        <v>36</v>
      </c>
      <c r="C31" s="28" t="s">
        <v>236</v>
      </c>
      <c r="D31" s="41">
        <v>315</v>
      </c>
      <c r="E31" s="39" t="s">
        <v>36</v>
      </c>
      <c r="F31" s="39" t="s">
        <v>36</v>
      </c>
      <c r="G31" s="41">
        <v>182</v>
      </c>
      <c r="H31" s="39">
        <v>5</v>
      </c>
      <c r="I31" s="39">
        <f t="shared" si="2"/>
        <v>36.4</v>
      </c>
      <c r="J31" s="39">
        <v>2</v>
      </c>
      <c r="K31" s="39" t="s">
        <v>36</v>
      </c>
      <c r="L31" s="41">
        <v>116197.42</v>
      </c>
      <c r="M31" s="41">
        <v>23717</v>
      </c>
      <c r="N31" s="37">
        <v>44106</v>
      </c>
      <c r="O31" s="36" t="s">
        <v>68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13</v>
      </c>
      <c r="C32" s="67" t="s">
        <v>243</v>
      </c>
      <c r="D32" s="41">
        <v>230.5</v>
      </c>
      <c r="E32" s="39">
        <v>541.45000000000005</v>
      </c>
      <c r="F32" s="45">
        <f>(D32-E32)/E32</f>
        <v>-0.57429125496352396</v>
      </c>
      <c r="G32" s="41">
        <v>62</v>
      </c>
      <c r="H32" s="39">
        <v>8</v>
      </c>
      <c r="I32" s="39">
        <f t="shared" si="2"/>
        <v>7.75</v>
      </c>
      <c r="J32" s="39">
        <v>3</v>
      </c>
      <c r="K32" s="39">
        <v>7</v>
      </c>
      <c r="L32" s="41">
        <v>46224.35</v>
      </c>
      <c r="M32" s="41">
        <v>10404</v>
      </c>
      <c r="N32" s="37">
        <v>44372</v>
      </c>
      <c r="O32" s="36" t="s">
        <v>68</v>
      </c>
      <c r="P32" s="33"/>
      <c r="Q32" s="54"/>
      <c r="R32" s="54"/>
      <c r="S32" s="54"/>
      <c r="T32" s="54"/>
      <c r="U32" s="55"/>
      <c r="V32" s="55"/>
      <c r="W32" s="55"/>
      <c r="X32" s="32"/>
      <c r="Y32" s="56"/>
      <c r="Z32" s="56"/>
    </row>
    <row r="33" spans="1:26" ht="25.35" customHeight="1">
      <c r="A33" s="35">
        <v>19</v>
      </c>
      <c r="B33" s="63">
        <v>17</v>
      </c>
      <c r="C33" s="28" t="s">
        <v>413</v>
      </c>
      <c r="D33" s="41">
        <v>218.77</v>
      </c>
      <c r="E33" s="39">
        <v>401.6</v>
      </c>
      <c r="F33" s="45">
        <f>(D33-E33)/E33</f>
        <v>-0.45525398406374501</v>
      </c>
      <c r="G33" s="41">
        <v>36</v>
      </c>
      <c r="H33" s="39">
        <v>3</v>
      </c>
      <c r="I33" s="39">
        <f t="shared" si="2"/>
        <v>12</v>
      </c>
      <c r="J33" s="39">
        <v>2</v>
      </c>
      <c r="K33" s="39">
        <v>3</v>
      </c>
      <c r="L33" s="41">
        <v>2760.63</v>
      </c>
      <c r="M33" s="41">
        <v>455</v>
      </c>
      <c r="N33" s="37">
        <v>44400</v>
      </c>
      <c r="O33" s="36" t="s">
        <v>91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Z33" s="56"/>
    </row>
    <row r="34" spans="1:26" ht="25.35" customHeight="1">
      <c r="A34" s="35">
        <v>20</v>
      </c>
      <c r="B34" s="61">
        <v>14</v>
      </c>
      <c r="C34" s="28" t="s">
        <v>391</v>
      </c>
      <c r="D34" s="41">
        <v>212.42</v>
      </c>
      <c r="E34" s="39">
        <v>500.08</v>
      </c>
      <c r="F34" s="45">
        <f>(D34-E34)/E34</f>
        <v>-0.57522796352583583</v>
      </c>
      <c r="G34" s="41">
        <v>44</v>
      </c>
      <c r="H34" s="39">
        <v>3</v>
      </c>
      <c r="I34" s="39">
        <f t="shared" si="2"/>
        <v>14.666666666666666</v>
      </c>
      <c r="J34" s="39">
        <v>1</v>
      </c>
      <c r="K34" s="39">
        <v>10</v>
      </c>
      <c r="L34" s="41">
        <v>81843</v>
      </c>
      <c r="M34" s="41">
        <v>18204</v>
      </c>
      <c r="N34" s="37">
        <v>44351</v>
      </c>
      <c r="O34" s="36" t="s">
        <v>43</v>
      </c>
      <c r="P34" s="33"/>
      <c r="Q34" s="54"/>
      <c r="R34" s="54"/>
      <c r="S34" s="54"/>
      <c r="T34" s="54"/>
      <c r="U34" s="54"/>
      <c r="V34" s="55"/>
      <c r="W34" s="55"/>
      <c r="X34" s="32"/>
      <c r="Y34" s="56"/>
      <c r="Z34" s="56"/>
    </row>
    <row r="35" spans="1:26" ht="25.35" customHeight="1">
      <c r="A35" s="14"/>
      <c r="B35" s="14"/>
      <c r="C35" s="27" t="s">
        <v>69</v>
      </c>
      <c r="D35" s="34">
        <f ca="1">SUM(D23:D37)</f>
        <v>720741.85000000009</v>
      </c>
      <c r="E35" s="34">
        <f ca="1">SUM(E23:E37)</f>
        <v>489661.35000000009</v>
      </c>
      <c r="F35" s="53">
        <f ca="1">(D35-E35)/E35</f>
        <v>0.47158919118284515</v>
      </c>
      <c r="G35" s="34">
        <f ca="1">SUM(G23:G37)</f>
        <v>121536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8" t="s">
        <v>395</v>
      </c>
      <c r="D37" s="41">
        <v>130.71</v>
      </c>
      <c r="E37" s="39">
        <v>22.2</v>
      </c>
      <c r="F37" s="45">
        <f>(D37-E37)/E37</f>
        <v>4.8878378378378384</v>
      </c>
      <c r="G37" s="41">
        <v>24</v>
      </c>
      <c r="H37" s="30">
        <v>1</v>
      </c>
      <c r="I37" s="39">
        <f>G37/H37</f>
        <v>24</v>
      </c>
      <c r="J37" s="39">
        <v>1</v>
      </c>
      <c r="K37" s="39">
        <v>15</v>
      </c>
      <c r="L37" s="41">
        <v>45196</v>
      </c>
      <c r="M37" s="41">
        <v>9404</v>
      </c>
      <c r="N37" s="37">
        <v>44316</v>
      </c>
      <c r="O37" s="36" t="s">
        <v>41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35">
        <v>18</v>
      </c>
      <c r="C38" s="58" t="s">
        <v>216</v>
      </c>
      <c r="D38" s="41">
        <v>120</v>
      </c>
      <c r="E38" s="41">
        <v>133</v>
      </c>
      <c r="F38" s="45">
        <f>(D38-E38)/E38</f>
        <v>-9.7744360902255634E-2</v>
      </c>
      <c r="G38" s="41">
        <v>20</v>
      </c>
      <c r="H38" s="39" t="s">
        <v>36</v>
      </c>
      <c r="I38" s="39" t="s">
        <v>36</v>
      </c>
      <c r="J38" s="39">
        <v>1</v>
      </c>
      <c r="K38" s="39">
        <v>11</v>
      </c>
      <c r="L38" s="41">
        <v>5607.92</v>
      </c>
      <c r="M38" s="41">
        <v>1126</v>
      </c>
      <c r="N38" s="37">
        <v>44330</v>
      </c>
      <c r="O38" s="36" t="s">
        <v>81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63">
        <v>27</v>
      </c>
      <c r="C39" s="50" t="s">
        <v>406</v>
      </c>
      <c r="D39" s="41">
        <v>109</v>
      </c>
      <c r="E39" s="39">
        <v>7</v>
      </c>
      <c r="F39" s="45">
        <f>(D39-E39)/E39</f>
        <v>14.571428571428571</v>
      </c>
      <c r="G39" s="41">
        <v>26</v>
      </c>
      <c r="H39" s="39">
        <v>2</v>
      </c>
      <c r="I39" s="39">
        <f>G39/H39</f>
        <v>13</v>
      </c>
      <c r="J39" s="39">
        <v>2</v>
      </c>
      <c r="K39" s="39" t="s">
        <v>36</v>
      </c>
      <c r="L39" s="41">
        <v>23474.42</v>
      </c>
      <c r="M39" s="41">
        <v>4256</v>
      </c>
      <c r="N39" s="37">
        <v>44316</v>
      </c>
      <c r="O39" s="36" t="s">
        <v>68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9" t="s">
        <v>36</v>
      </c>
      <c r="C40" s="58" t="s">
        <v>382</v>
      </c>
      <c r="D40" s="41">
        <v>100</v>
      </c>
      <c r="E40" s="39" t="s">
        <v>36</v>
      </c>
      <c r="F40" s="39" t="s">
        <v>36</v>
      </c>
      <c r="G40" s="41">
        <v>50</v>
      </c>
      <c r="H40" s="30">
        <v>6</v>
      </c>
      <c r="I40" s="39">
        <f>G40/H40</f>
        <v>8.3333333333333339</v>
      </c>
      <c r="J40" s="39">
        <v>3</v>
      </c>
      <c r="K40" s="39" t="s">
        <v>36</v>
      </c>
      <c r="L40" s="41">
        <v>246368</v>
      </c>
      <c r="M40" s="41">
        <v>51202</v>
      </c>
      <c r="N40" s="37">
        <v>43840</v>
      </c>
      <c r="O40" s="36" t="s">
        <v>41</v>
      </c>
      <c r="P40" s="33"/>
      <c r="R40" s="38"/>
      <c r="T40" s="33"/>
      <c r="U40" s="32"/>
      <c r="V40" s="32"/>
      <c r="W40" s="32"/>
      <c r="X40" s="32"/>
      <c r="Y40" s="33"/>
      <c r="Z40" s="32"/>
 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64</v>
      </c>
      <c r="E41" s="39" t="s">
        <v>36</v>
      </c>
      <c r="F41" s="39" t="s">
        <v>36</v>
      </c>
      <c r="G41" s="41">
        <v>32</v>
      </c>
      <c r="H41" s="39">
        <v>3</v>
      </c>
      <c r="I41" s="39">
        <f>G41/H41</f>
        <v>10.666666666666666</v>
      </c>
      <c r="J41" s="39">
        <v>3</v>
      </c>
      <c r="K41" s="39" t="s">
        <v>36</v>
      </c>
      <c r="L41" s="41">
        <v>817206</v>
      </c>
      <c r="M41" s="41">
        <v>154694</v>
      </c>
      <c r="N41" s="37">
        <v>43665</v>
      </c>
      <c r="O41" s="36" t="s">
        <v>41</v>
      </c>
      <c r="P41" s="33"/>
      <c r="Q41" s="54"/>
      <c r="R41" s="54"/>
      <c r="T41" s="54"/>
      <c r="U41" s="54"/>
      <c r="V41" s="55"/>
      <c r="W41" s="55"/>
      <c r="X41" s="32"/>
      <c r="Y41" s="56"/>
      <c r="Z41" s="56"/>
    </row>
    <row r="42" spans="1:26" ht="25.35" customHeight="1">
      <c r="A42" s="35">
        <v>26</v>
      </c>
      <c r="B42" s="62">
        <v>22</v>
      </c>
      <c r="C42" s="51" t="s">
        <v>110</v>
      </c>
      <c r="D42" s="41">
        <v>44.5</v>
      </c>
      <c r="E42" s="39">
        <v>46</v>
      </c>
      <c r="F42" s="45">
        <f>(D42-E42)/E42</f>
        <v>-3.2608695652173912E-2</v>
      </c>
      <c r="G42" s="41">
        <v>15</v>
      </c>
      <c r="H42" s="39">
        <v>1</v>
      </c>
      <c r="I42" s="39">
        <f>G42/H42</f>
        <v>15</v>
      </c>
      <c r="J42" s="39">
        <v>1</v>
      </c>
      <c r="K42" s="39">
        <v>14</v>
      </c>
      <c r="L42" s="41">
        <v>23731</v>
      </c>
      <c r="M42" s="41">
        <v>4179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9" t="s">
        <v>36</v>
      </c>
      <c r="C43" s="40" t="s">
        <v>383</v>
      </c>
      <c r="D43" s="41">
        <v>42</v>
      </c>
      <c r="E43" s="39" t="s">
        <v>36</v>
      </c>
      <c r="F43" s="39" t="s">
        <v>36</v>
      </c>
      <c r="G43" s="41">
        <v>21</v>
      </c>
      <c r="H43" s="30">
        <v>2</v>
      </c>
      <c r="I43" s="39">
        <f>G43/H43</f>
        <v>10.5</v>
      </c>
      <c r="J43" s="39">
        <v>1</v>
      </c>
      <c r="K43" s="39" t="s">
        <v>36</v>
      </c>
      <c r="L43" s="41">
        <v>89836</v>
      </c>
      <c r="M43" s="41">
        <v>20960</v>
      </c>
      <c r="N43" s="37">
        <v>43875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6" ht="25.35" customHeight="1">
      <c r="A44" s="14"/>
      <c r="B44" s="14"/>
      <c r="C44" s="27" t="s">
        <v>205</v>
      </c>
      <c r="D44" s="34">
        <f ca="1">SUM(D35:D43)</f>
        <v>721352.06</v>
      </c>
      <c r="E44" s="34">
        <f t="shared" ref="E44:G44" ca="1" si="3">SUM(E35:E43)</f>
        <v>391937.28000000009</v>
      </c>
      <c r="F44" s="53">
        <f t="shared" ref="F44" ca="1" si="4">(D44-E44)/E44</f>
        <v>0.84047830305910143</v>
      </c>
      <c r="G44" s="34">
        <f t="shared" ca="1" si="3"/>
        <v>121724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sheetPr codeName="Sheet77"/>
  <dimension ref="A1:Z67"/>
  <sheetViews>
    <sheetView topLeftCell="A2" zoomScale="60" zoomScaleNormal="60" workbookViewId="0">
      <selection activeCell="C27" sqref="C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8.88671875" style="1"/>
    <col min="26" max="26" width="14.88671875" style="1" customWidth="1"/>
    <col min="27" max="16384" width="8.88671875" style="1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 ht="21.6">
      <c r="A6" s="159"/>
      <c r="B6" s="159"/>
      <c r="C6" s="156"/>
      <c r="D6" s="4" t="s">
        <v>410</v>
      </c>
      <c r="E6" s="4" t="s">
        <v>416</v>
      </c>
      <c r="F6" s="156"/>
      <c r="G6" s="4" t="s">
        <v>410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</row>
    <row r="10" spans="1:26" ht="21.6">
      <c r="A10" s="159"/>
      <c r="B10" s="159"/>
      <c r="C10" s="156"/>
      <c r="D10" s="75" t="s">
        <v>411</v>
      </c>
      <c r="E10" s="75" t="s">
        <v>417</v>
      </c>
      <c r="F10" s="156"/>
      <c r="G10" s="75" t="s">
        <v>411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313</v>
      </c>
      <c r="D13" s="41">
        <v>33882.58</v>
      </c>
      <c r="E13" s="39" t="s">
        <v>36</v>
      </c>
      <c r="F13" s="39" t="s">
        <v>36</v>
      </c>
      <c r="G13" s="41">
        <v>5099</v>
      </c>
      <c r="H13" s="39">
        <v>235</v>
      </c>
      <c r="I13" s="39">
        <f t="shared" ref="I13:I22" si="0">G13/H13</f>
        <v>21.697872340425533</v>
      </c>
      <c r="J13" s="39">
        <v>18</v>
      </c>
      <c r="K13" s="39">
        <v>1</v>
      </c>
      <c r="L13" s="41">
        <v>40909.68</v>
      </c>
      <c r="M13" s="41">
        <v>6137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>
        <v>1</v>
      </c>
      <c r="C14" s="28" t="s">
        <v>307</v>
      </c>
      <c r="D14" s="41">
        <v>21645.94</v>
      </c>
      <c r="E14" s="39">
        <v>26858.26</v>
      </c>
      <c r="F14" s="45">
        <f>(D14-E14)/E14</f>
        <v>-0.19406767229150362</v>
      </c>
      <c r="G14" s="41">
        <v>4530</v>
      </c>
      <c r="H14" s="39">
        <v>151</v>
      </c>
      <c r="I14" s="39">
        <f t="shared" si="0"/>
        <v>30</v>
      </c>
      <c r="J14" s="39">
        <v>18</v>
      </c>
      <c r="K14" s="39">
        <v>2</v>
      </c>
      <c r="L14" s="41">
        <v>77474</v>
      </c>
      <c r="M14" s="41">
        <v>16441</v>
      </c>
      <c r="N14" s="37">
        <v>44400</v>
      </c>
      <c r="O14" s="4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373</v>
      </c>
      <c r="D15" s="41">
        <v>10236.58</v>
      </c>
      <c r="E15" s="39" t="s">
        <v>36</v>
      </c>
      <c r="F15" s="39" t="s">
        <v>36</v>
      </c>
      <c r="G15" s="41">
        <v>1724</v>
      </c>
      <c r="H15" s="39">
        <v>112</v>
      </c>
      <c r="I15" s="39">
        <f t="shared" si="0"/>
        <v>15.392857142857142</v>
      </c>
      <c r="J15" s="39">
        <v>15</v>
      </c>
      <c r="K15" s="39">
        <v>1</v>
      </c>
      <c r="L15" s="41">
        <v>10623</v>
      </c>
      <c r="M15" s="41">
        <v>1793</v>
      </c>
      <c r="N15" s="37">
        <v>44407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348</v>
      </c>
      <c r="D16" s="41">
        <v>9345.0400000000009</v>
      </c>
      <c r="E16" s="39">
        <v>14107.83</v>
      </c>
      <c r="F16" s="45">
        <f t="shared" ref="F16:F21" si="1">(D16-E16)/E16</f>
        <v>-0.33759904960578624</v>
      </c>
      <c r="G16" s="41">
        <v>1860</v>
      </c>
      <c r="H16" s="39">
        <v>90</v>
      </c>
      <c r="I16" s="39">
        <f t="shared" si="0"/>
        <v>20.666666666666668</v>
      </c>
      <c r="J16" s="39">
        <v>14</v>
      </c>
      <c r="K16" s="39">
        <v>3</v>
      </c>
      <c r="L16" s="41">
        <v>103143.63</v>
      </c>
      <c r="M16" s="41">
        <v>20941</v>
      </c>
      <c r="N16" s="37">
        <v>44393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332</v>
      </c>
      <c r="D17" s="41">
        <v>6667.37</v>
      </c>
      <c r="E17" s="39">
        <v>7970.01</v>
      </c>
      <c r="F17" s="45">
        <f t="shared" si="1"/>
        <v>-0.16344270584353096</v>
      </c>
      <c r="G17" s="41">
        <v>1023</v>
      </c>
      <c r="H17" s="39">
        <v>44</v>
      </c>
      <c r="I17" s="39">
        <f t="shared" si="0"/>
        <v>23.25</v>
      </c>
      <c r="J17" s="39">
        <v>8</v>
      </c>
      <c r="K17" s="39">
        <v>3</v>
      </c>
      <c r="L17" s="41">
        <v>51690.03</v>
      </c>
      <c r="M17" s="41">
        <v>8331</v>
      </c>
      <c r="N17" s="37">
        <v>44393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394</v>
      </c>
      <c r="D18" s="41">
        <v>5976.18</v>
      </c>
      <c r="E18" s="39">
        <v>6486.75</v>
      </c>
      <c r="F18" s="45">
        <f t="shared" si="1"/>
        <v>-7.8709677419354793E-2</v>
      </c>
      <c r="G18" s="41">
        <v>906</v>
      </c>
      <c r="H18" s="39">
        <v>47</v>
      </c>
      <c r="I18" s="39">
        <f t="shared" si="0"/>
        <v>19.276595744680851</v>
      </c>
      <c r="J18" s="39">
        <v>8</v>
      </c>
      <c r="K18" s="39">
        <v>6</v>
      </c>
      <c r="L18" s="41">
        <v>198110</v>
      </c>
      <c r="M18" s="41">
        <v>31301</v>
      </c>
      <c r="N18" s="37">
        <v>44372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4</v>
      </c>
      <c r="C19" s="28" t="s">
        <v>393</v>
      </c>
      <c r="D19" s="41">
        <v>4454.1499999999996</v>
      </c>
      <c r="E19" s="39">
        <v>7193.82</v>
      </c>
      <c r="F19" s="45">
        <f t="shared" si="1"/>
        <v>-0.38083660697654376</v>
      </c>
      <c r="G19" s="41">
        <v>684</v>
      </c>
      <c r="H19" s="39">
        <v>46</v>
      </c>
      <c r="I19" s="39">
        <f t="shared" si="0"/>
        <v>14.869565217391305</v>
      </c>
      <c r="J19" s="39">
        <v>10</v>
      </c>
      <c r="K19" s="39">
        <v>2</v>
      </c>
      <c r="L19" s="41">
        <v>18907</v>
      </c>
      <c r="M19" s="41">
        <v>3140</v>
      </c>
      <c r="N19" s="37">
        <v>44400</v>
      </c>
      <c r="O19" s="36" t="s">
        <v>43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392</v>
      </c>
      <c r="D20" s="41">
        <v>2326.7199999999998</v>
      </c>
      <c r="E20" s="39">
        <v>3679.7</v>
      </c>
      <c r="F20" s="45">
        <f t="shared" si="1"/>
        <v>-0.36768758322689354</v>
      </c>
      <c r="G20" s="41">
        <v>371</v>
      </c>
      <c r="H20" s="39">
        <v>24</v>
      </c>
      <c r="I20" s="39">
        <f t="shared" si="0"/>
        <v>15.458333333333334</v>
      </c>
      <c r="J20" s="39">
        <v>6</v>
      </c>
      <c r="K20" s="39">
        <v>4</v>
      </c>
      <c r="L20" s="41">
        <v>82561</v>
      </c>
      <c r="M20" s="41">
        <v>12863</v>
      </c>
      <c r="N20" s="37">
        <v>44386</v>
      </c>
      <c r="O20" s="36" t="s">
        <v>41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</row>
    <row r="21" spans="1:26" ht="25.35" customHeight="1">
      <c r="A21" s="35">
        <v>9</v>
      </c>
      <c r="B21" s="61">
        <v>8</v>
      </c>
      <c r="C21" s="28" t="s">
        <v>365</v>
      </c>
      <c r="D21" s="41">
        <v>856.38</v>
      </c>
      <c r="E21" s="39">
        <v>1268.08</v>
      </c>
      <c r="F21" s="45">
        <f t="shared" si="1"/>
        <v>-0.3246640590499022</v>
      </c>
      <c r="G21" s="41">
        <v>175</v>
      </c>
      <c r="H21" s="39">
        <v>18</v>
      </c>
      <c r="I21" s="39">
        <f t="shared" si="0"/>
        <v>9.7222222222222214</v>
      </c>
      <c r="J21" s="39">
        <v>6</v>
      </c>
      <c r="K21" s="39">
        <v>5</v>
      </c>
      <c r="L21" s="41">
        <v>42285</v>
      </c>
      <c r="M21" s="41">
        <v>9284</v>
      </c>
      <c r="N21" s="37">
        <v>44379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 t="s">
        <v>34</v>
      </c>
      <c r="C22" s="28" t="s">
        <v>418</v>
      </c>
      <c r="D22" s="41">
        <v>741.73</v>
      </c>
      <c r="E22" s="39" t="s">
        <v>36</v>
      </c>
      <c r="F22" s="39" t="s">
        <v>36</v>
      </c>
      <c r="G22" s="41">
        <v>129</v>
      </c>
      <c r="H22" s="39">
        <v>48</v>
      </c>
      <c r="I22" s="39">
        <f t="shared" si="0"/>
        <v>2.6875</v>
      </c>
      <c r="J22" s="39">
        <v>9</v>
      </c>
      <c r="K22" s="39">
        <v>1</v>
      </c>
      <c r="L22" s="41">
        <v>741.73</v>
      </c>
      <c r="M22" s="41">
        <v>129</v>
      </c>
      <c r="N22" s="37">
        <v>44407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96132.67</v>
      </c>
      <c r="E23" s="34">
        <f t="shared" ref="E23:G23" si="2">SUM(E13:E22)</f>
        <v>67564.45</v>
      </c>
      <c r="F23" s="53">
        <f t="shared" ref="F23" si="3">(D23-E23)/E23</f>
        <v>0.42282916533768872</v>
      </c>
      <c r="G23" s="34">
        <f t="shared" si="2"/>
        <v>16501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396</v>
      </c>
      <c r="D25" s="41">
        <v>600</v>
      </c>
      <c r="E25" s="39">
        <v>1122</v>
      </c>
      <c r="F25" s="45">
        <f t="shared" ref="F25:F30" si="4">(D25-E25)/E25</f>
        <v>-0.46524064171122997</v>
      </c>
      <c r="G25" s="41">
        <v>101</v>
      </c>
      <c r="H25" s="39">
        <v>7</v>
      </c>
      <c r="I25" s="39">
        <f t="shared" ref="I25:I31" si="5">G25/H25</f>
        <v>14.428571428571429</v>
      </c>
      <c r="J25" s="39">
        <v>5</v>
      </c>
      <c r="K25" s="39">
        <v>5</v>
      </c>
      <c r="L25" s="41">
        <v>8569.58</v>
      </c>
      <c r="M25" s="41">
        <v>1619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14</v>
      </c>
      <c r="C26" s="28" t="s">
        <v>390</v>
      </c>
      <c r="D26" s="41">
        <v>591.6</v>
      </c>
      <c r="E26" s="39">
        <v>596.20000000000005</v>
      </c>
      <c r="F26" s="45">
        <f t="shared" si="4"/>
        <v>-7.7155317007715904E-3</v>
      </c>
      <c r="G26" s="41">
        <v>83</v>
      </c>
      <c r="H26" s="39">
        <v>3</v>
      </c>
      <c r="I26" s="39">
        <f t="shared" si="5"/>
        <v>27.666666666666668</v>
      </c>
      <c r="J26" s="39">
        <v>1</v>
      </c>
      <c r="K26" s="39">
        <v>7</v>
      </c>
      <c r="L26" s="41">
        <v>107531.5</v>
      </c>
      <c r="M26" s="41">
        <v>17200</v>
      </c>
      <c r="N26" s="37">
        <v>44351</v>
      </c>
      <c r="O26" s="36" t="s">
        <v>45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11</v>
      </c>
      <c r="C27" s="67" t="s">
        <v>243</v>
      </c>
      <c r="D27" s="41">
        <v>541.45000000000005</v>
      </c>
      <c r="E27" s="39">
        <v>1038.58</v>
      </c>
      <c r="F27" s="45">
        <f t="shared" si="4"/>
        <v>-0.47866317471932823</v>
      </c>
      <c r="G27" s="41">
        <v>122</v>
      </c>
      <c r="H27" s="39">
        <v>18</v>
      </c>
      <c r="I27" s="39">
        <f t="shared" si="5"/>
        <v>6.7777777777777777</v>
      </c>
      <c r="J27" s="39">
        <v>5</v>
      </c>
      <c r="K27" s="39">
        <v>6</v>
      </c>
      <c r="L27" s="41">
        <v>45062.96</v>
      </c>
      <c r="M27" s="41">
        <v>10106</v>
      </c>
      <c r="N27" s="37">
        <v>44372</v>
      </c>
      <c r="O27" s="36" t="s">
        <v>68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9</v>
      </c>
      <c r="C28" s="28" t="s">
        <v>391</v>
      </c>
      <c r="D28" s="41">
        <v>500.08</v>
      </c>
      <c r="E28" s="39">
        <v>1133.5999999999999</v>
      </c>
      <c r="F28" s="45">
        <f t="shared" si="4"/>
        <v>-0.5588567395906846</v>
      </c>
      <c r="G28" s="41">
        <v>104</v>
      </c>
      <c r="H28" s="39">
        <v>11</v>
      </c>
      <c r="I28" s="39">
        <f t="shared" si="5"/>
        <v>9.454545454545455</v>
      </c>
      <c r="J28" s="39">
        <v>3</v>
      </c>
      <c r="K28" s="39">
        <v>9</v>
      </c>
      <c r="L28" s="41">
        <v>80805</v>
      </c>
      <c r="M28" s="41">
        <v>17963</v>
      </c>
      <c r="N28" s="37">
        <v>44351</v>
      </c>
      <c r="O28" s="36" t="s">
        <v>43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1">
        <v>7</v>
      </c>
      <c r="C29" s="28" t="s">
        <v>419</v>
      </c>
      <c r="D29" s="41">
        <v>497.23</v>
      </c>
      <c r="E29" s="39">
        <v>2637.2</v>
      </c>
      <c r="F29" s="45">
        <f t="shared" si="4"/>
        <v>-0.81145533141210369</v>
      </c>
      <c r="G29" s="41">
        <v>79</v>
      </c>
      <c r="H29" s="39">
        <v>16</v>
      </c>
      <c r="I29" s="39">
        <f t="shared" si="5"/>
        <v>4.9375</v>
      </c>
      <c r="J29" s="39">
        <v>7</v>
      </c>
      <c r="K29" s="39">
        <v>2</v>
      </c>
      <c r="L29" s="41">
        <v>5117</v>
      </c>
      <c r="M29" s="41">
        <v>839</v>
      </c>
      <c r="N29" s="37">
        <v>44400</v>
      </c>
      <c r="O29" s="36" t="s">
        <v>37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5.35" customHeight="1">
      <c r="A30" s="35">
        <v>16</v>
      </c>
      <c r="B30" s="61">
        <v>13</v>
      </c>
      <c r="C30" s="28" t="s">
        <v>412</v>
      </c>
      <c r="D30" s="41">
        <v>484.4</v>
      </c>
      <c r="E30" s="39">
        <v>682.48</v>
      </c>
      <c r="F30" s="45">
        <f t="shared" si="4"/>
        <v>-0.29023561129996489</v>
      </c>
      <c r="G30" s="41">
        <v>87</v>
      </c>
      <c r="H30" s="39">
        <v>9</v>
      </c>
      <c r="I30" s="39">
        <f t="shared" si="5"/>
        <v>9.6666666666666661</v>
      </c>
      <c r="J30" s="39">
        <v>7</v>
      </c>
      <c r="K30" s="39">
        <v>3</v>
      </c>
      <c r="L30" s="41">
        <v>4857.76</v>
      </c>
      <c r="M30" s="41">
        <v>882</v>
      </c>
      <c r="N30" s="37">
        <v>44393</v>
      </c>
      <c r="O30" s="36" t="s">
        <v>91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5.35" customHeight="1">
      <c r="A31" s="35">
        <v>17</v>
      </c>
      <c r="B31" s="39" t="s">
        <v>36</v>
      </c>
      <c r="C31" s="47" t="s">
        <v>413</v>
      </c>
      <c r="D31" s="41">
        <v>401.6</v>
      </c>
      <c r="E31" s="39" t="s">
        <v>36</v>
      </c>
      <c r="F31" s="39" t="s">
        <v>36</v>
      </c>
      <c r="G31" s="41">
        <v>63</v>
      </c>
      <c r="H31" s="39">
        <v>8</v>
      </c>
      <c r="I31" s="39">
        <f t="shared" si="5"/>
        <v>7.875</v>
      </c>
      <c r="J31" s="39">
        <v>4</v>
      </c>
      <c r="K31" s="39">
        <v>2</v>
      </c>
      <c r="L31" s="41">
        <v>2305.56</v>
      </c>
      <c r="M31" s="41">
        <v>380</v>
      </c>
      <c r="N31" s="37">
        <v>44400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61">
        <v>16</v>
      </c>
      <c r="C32" s="58" t="s">
        <v>216</v>
      </c>
      <c r="D32" s="41">
        <v>133</v>
      </c>
      <c r="E32" s="41">
        <v>187</v>
      </c>
      <c r="F32" s="45">
        <f>(D32-E32)/E32</f>
        <v>-0.28877005347593582</v>
      </c>
      <c r="G32" s="41">
        <v>27</v>
      </c>
      <c r="H32" s="39" t="s">
        <v>36</v>
      </c>
      <c r="I32" s="39" t="s">
        <v>36</v>
      </c>
      <c r="J32" s="39">
        <v>1</v>
      </c>
      <c r="K32" s="39">
        <v>10</v>
      </c>
      <c r="L32" s="41">
        <v>5399</v>
      </c>
      <c r="M32" s="41">
        <v>1081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42" t="s">
        <v>36</v>
      </c>
      <c r="C33" s="40" t="s">
        <v>241</v>
      </c>
      <c r="D33" s="41">
        <v>72</v>
      </c>
      <c r="E33" s="39" t="s">
        <v>36</v>
      </c>
      <c r="F33" s="39" t="s">
        <v>36</v>
      </c>
      <c r="G33" s="41">
        <v>36</v>
      </c>
      <c r="H33" s="39">
        <v>2</v>
      </c>
      <c r="I33" s="39">
        <f>G33/H33</f>
        <v>18</v>
      </c>
      <c r="J33" s="39">
        <v>2</v>
      </c>
      <c r="K33" s="39" t="s">
        <v>36</v>
      </c>
      <c r="L33" s="41">
        <v>67092.87</v>
      </c>
      <c r="M33" s="41">
        <v>14645</v>
      </c>
      <c r="N33" s="37">
        <v>44113</v>
      </c>
      <c r="O33" s="36" t="s">
        <v>48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58" t="s">
        <v>420</v>
      </c>
      <c r="D34" s="41">
        <v>48</v>
      </c>
      <c r="E34" s="39" t="s">
        <v>36</v>
      </c>
      <c r="F34" s="39" t="s">
        <v>36</v>
      </c>
      <c r="G34" s="41">
        <v>24</v>
      </c>
      <c r="H34" s="30">
        <v>2</v>
      </c>
      <c r="I34" s="39">
        <f>G34/H34</f>
        <v>12</v>
      </c>
      <c r="J34" s="39">
        <v>2</v>
      </c>
      <c r="K34" s="39" t="s">
        <v>36</v>
      </c>
      <c r="L34" s="41">
        <v>24088</v>
      </c>
      <c r="M34" s="41">
        <v>5716</v>
      </c>
      <c r="N34" s="37">
        <v>44015</v>
      </c>
      <c r="O34" s="36" t="s">
        <v>68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100002.03</v>
      </c>
      <c r="E35" s="34">
        <f t="shared" ref="E35:G35" si="6">SUM(E23:E34)</f>
        <v>74961.509999999995</v>
      </c>
      <c r="F35" s="53">
        <f t="shared" ref="F35" si="7">(D35-E35)/E35</f>
        <v>0.33404503191037649</v>
      </c>
      <c r="G35" s="34">
        <f t="shared" si="6"/>
        <v>17227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7" t="s">
        <v>398</v>
      </c>
      <c r="D37" s="41">
        <v>47</v>
      </c>
      <c r="E37" s="39">
        <v>53</v>
      </c>
      <c r="F37" s="45">
        <f>(D37-E37)/E37</f>
        <v>-0.11320754716981132</v>
      </c>
      <c r="G37" s="41">
        <v>16</v>
      </c>
      <c r="H37" s="39">
        <v>2</v>
      </c>
      <c r="I37" s="39">
        <f t="shared" ref="I37:I43" si="8">G37/H37</f>
        <v>8</v>
      </c>
      <c r="J37" s="39">
        <v>1</v>
      </c>
      <c r="K37" s="39">
        <v>7</v>
      </c>
      <c r="L37" s="41">
        <v>11027.52</v>
      </c>
      <c r="M37" s="41">
        <v>2070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61">
        <v>22</v>
      </c>
      <c r="C38" s="50" t="s">
        <v>110</v>
      </c>
      <c r="D38" s="41">
        <v>46</v>
      </c>
      <c r="E38" s="39">
        <v>80</v>
      </c>
      <c r="F38" s="45">
        <f>(D38-E38)/E38</f>
        <v>-0.42499999999999999</v>
      </c>
      <c r="G38" s="41">
        <v>8</v>
      </c>
      <c r="H38" s="39">
        <v>1</v>
      </c>
      <c r="I38" s="39">
        <f t="shared" si="8"/>
        <v>8</v>
      </c>
      <c r="J38" s="39">
        <v>1</v>
      </c>
      <c r="K38" s="39">
        <v>13</v>
      </c>
      <c r="L38" s="41">
        <v>23686</v>
      </c>
      <c r="M38" s="41">
        <v>1464</v>
      </c>
      <c r="N38" s="37">
        <v>44323</v>
      </c>
      <c r="O38" s="36" t="s">
        <v>41</v>
      </c>
      <c r="P38" s="33"/>
      <c r="Q38" s="54"/>
      <c r="R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421</v>
      </c>
      <c r="D39" s="41">
        <v>45.5</v>
      </c>
      <c r="E39" s="39" t="s">
        <v>36</v>
      </c>
      <c r="F39" s="39" t="s">
        <v>36</v>
      </c>
      <c r="G39" s="41">
        <v>27</v>
      </c>
      <c r="H39" s="30">
        <v>3</v>
      </c>
      <c r="I39" s="39">
        <f t="shared" si="8"/>
        <v>9</v>
      </c>
      <c r="J39" s="39">
        <v>2</v>
      </c>
      <c r="K39" s="39" t="s">
        <v>36</v>
      </c>
      <c r="L39" s="41">
        <v>19809.5</v>
      </c>
      <c r="M39" s="41">
        <v>4680</v>
      </c>
      <c r="N39" s="37">
        <v>44057</v>
      </c>
      <c r="O39" s="36" t="s">
        <v>68</v>
      </c>
      <c r="P39" s="33"/>
      <c r="R39" s="38"/>
      <c r="T39" s="33"/>
      <c r="U39" s="32"/>
      <c r="V39" s="32"/>
      <c r="W39" s="32"/>
      <c r="X39" s="32"/>
      <c r="Y39" s="32"/>
      <c r="Z39" s="33"/>
    </row>
    <row r="40" spans="1:26" ht="25.35" customHeight="1">
      <c r="A40" s="35">
        <v>24</v>
      </c>
      <c r="B40" s="62">
        <v>28</v>
      </c>
      <c r="C40" s="49" t="s">
        <v>395</v>
      </c>
      <c r="D40" s="41">
        <v>22.2</v>
      </c>
      <c r="E40" s="39">
        <v>34</v>
      </c>
      <c r="F40" s="45">
        <f>(D40-E40)/E40</f>
        <v>-0.34705882352941181</v>
      </c>
      <c r="G40" s="41">
        <v>4</v>
      </c>
      <c r="H40" s="30">
        <v>1</v>
      </c>
      <c r="I40" s="39">
        <f t="shared" si="8"/>
        <v>4</v>
      </c>
      <c r="J40" s="39">
        <v>1</v>
      </c>
      <c r="K40" s="39">
        <v>14</v>
      </c>
      <c r="L40" s="41">
        <v>45066</v>
      </c>
      <c r="M40" s="41">
        <v>9380</v>
      </c>
      <c r="N40" s="37">
        <v>44316</v>
      </c>
      <c r="O40" s="36" t="s">
        <v>41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9" t="s">
        <v>36</v>
      </c>
      <c r="C41" s="40" t="s">
        <v>404</v>
      </c>
      <c r="D41" s="41">
        <v>10</v>
      </c>
      <c r="E41" s="39" t="s">
        <v>36</v>
      </c>
      <c r="F41" s="39" t="s">
        <v>36</v>
      </c>
      <c r="G41" s="41">
        <v>5</v>
      </c>
      <c r="H41" s="30">
        <v>1</v>
      </c>
      <c r="I41" s="39">
        <f t="shared" si="8"/>
        <v>5</v>
      </c>
      <c r="J41" s="39">
        <v>1</v>
      </c>
      <c r="K41" s="39" t="s">
        <v>36</v>
      </c>
      <c r="L41" s="41">
        <v>24463</v>
      </c>
      <c r="M41" s="41">
        <v>5383</v>
      </c>
      <c r="N41" s="37">
        <v>44099</v>
      </c>
      <c r="O41" s="4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42" t="s">
        <v>36</v>
      </c>
      <c r="C42" s="28" t="s">
        <v>407</v>
      </c>
      <c r="D42" s="41">
        <v>8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8"/>
        <v>4</v>
      </c>
      <c r="J42" s="39">
        <v>1</v>
      </c>
      <c r="K42" s="39" t="s">
        <v>36</v>
      </c>
      <c r="L42" s="41">
        <v>54678</v>
      </c>
      <c r="M42" s="41">
        <v>12777</v>
      </c>
      <c r="N42" s="37">
        <v>43861</v>
      </c>
      <c r="O42" s="36" t="s">
        <v>48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68">
        <v>26</v>
      </c>
      <c r="C43" s="50" t="s">
        <v>406</v>
      </c>
      <c r="D43" s="41">
        <v>7</v>
      </c>
      <c r="E43" s="39">
        <v>45</v>
      </c>
      <c r="F43" s="45">
        <f>(D43-E43)/E43</f>
        <v>-0.84444444444444444</v>
      </c>
      <c r="G43" s="41">
        <v>2</v>
      </c>
      <c r="H43" s="39">
        <v>1</v>
      </c>
      <c r="I43" s="39">
        <f t="shared" si="8"/>
        <v>2</v>
      </c>
      <c r="J43" s="39">
        <v>1</v>
      </c>
      <c r="K43" s="39" t="s">
        <v>36</v>
      </c>
      <c r="L43" s="41">
        <v>23365.42</v>
      </c>
      <c r="M43" s="41">
        <v>4230</v>
      </c>
      <c r="N43" s="37">
        <v>44316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14"/>
      <c r="B44" s="14"/>
      <c r="C44" s="27" t="s">
        <v>205</v>
      </c>
      <c r="D44" s="34">
        <f>SUM(D35:D43)</f>
        <v>100187.73</v>
      </c>
      <c r="E44" s="34">
        <f>SUM(E35:E43)</f>
        <v>75173.509999999995</v>
      </c>
      <c r="F44" s="53">
        <f>(D44-E44)/E44</f>
        <v>0.33275312008179481</v>
      </c>
      <c r="G44" s="34">
        <f>SUM(G35:G43)</f>
        <v>17293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FAEF-BF28-4D97-9EB8-AFE69F006C88}">
  <dimension ref="A1:AA76"/>
  <sheetViews>
    <sheetView topLeftCell="A13" zoomScale="60" zoomScaleNormal="60" workbookViewId="0">
      <selection activeCell="O41" sqref="O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441406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109375" style="1" customWidth="1"/>
    <col min="17" max="17" width="8" style="1" customWidth="1"/>
    <col min="18" max="18" width="10.33203125" style="1" customWidth="1"/>
    <col min="19" max="19" width="16.88671875" style="1" customWidth="1"/>
    <col min="20" max="20" width="11" style="1" customWidth="1"/>
    <col min="21" max="21" width="10.88671875" style="1" bestFit="1" customWidth="1"/>
    <col min="22" max="22" width="10.33203125" style="1" customWidth="1"/>
    <col min="23" max="23" width="11.109375" style="1" customWidth="1"/>
    <col min="24" max="24" width="12.5546875" style="1" bestFit="1" customWidth="1"/>
    <col min="25" max="25" width="13.109375" style="1" customWidth="1"/>
    <col min="26" max="26" width="11.6640625" style="1" bestFit="1" customWidth="1"/>
    <col min="27" max="16384" width="8.88671875" style="1"/>
  </cols>
  <sheetData>
    <row r="1" spans="1:25" ht="19.5" customHeight="1">
      <c r="E1" s="2" t="s">
        <v>925</v>
      </c>
      <c r="F1" s="2"/>
      <c r="G1" s="2"/>
      <c r="H1" s="2"/>
      <c r="I1" s="2"/>
    </row>
    <row r="2" spans="1:25" ht="19.5" customHeight="1">
      <c r="E2" s="2" t="s">
        <v>926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5">
      <c r="A6" s="159"/>
      <c r="B6" s="159"/>
      <c r="C6" s="156"/>
      <c r="D6" s="4" t="s">
        <v>927</v>
      </c>
      <c r="E6" s="4" t="s">
        <v>914</v>
      </c>
      <c r="F6" s="156"/>
      <c r="G6" s="4" t="s">
        <v>927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</row>
    <row r="9" spans="1:25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33"/>
      <c r="S9" s="32"/>
      <c r="T9" s="32"/>
      <c r="V9" s="32"/>
      <c r="W9" s="33"/>
      <c r="X9" s="32"/>
      <c r="Y9" s="26"/>
    </row>
    <row r="10" spans="1:25">
      <c r="A10" s="159"/>
      <c r="B10" s="159"/>
      <c r="C10" s="156"/>
      <c r="D10" s="4" t="s">
        <v>928</v>
      </c>
      <c r="E10" s="4" t="s">
        <v>915</v>
      </c>
      <c r="F10" s="156"/>
      <c r="G10" s="4" t="s">
        <v>928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33"/>
      <c r="S10" s="32"/>
      <c r="T10" s="7"/>
      <c r="V10" s="26"/>
      <c r="W10" s="33"/>
      <c r="X10" s="32"/>
      <c r="Y10" s="33"/>
    </row>
    <row r="11" spans="1:25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P12" s="54"/>
      <c r="Q12" s="56"/>
      <c r="R12" s="55"/>
      <c r="S12" s="56"/>
      <c r="W12" s="56"/>
      <c r="X12" s="26"/>
      <c r="Y12" s="7"/>
    </row>
    <row r="13" spans="1:25" s="97" customFormat="1" ht="25.95" customHeight="1">
      <c r="A13" s="86">
        <v>1</v>
      </c>
      <c r="B13" s="86">
        <v>1</v>
      </c>
      <c r="C13" s="87" t="s">
        <v>850</v>
      </c>
      <c r="D13" s="88">
        <v>49075.46</v>
      </c>
      <c r="E13" s="88">
        <v>63625.29</v>
      </c>
      <c r="F13" s="98">
        <f>(D13-E13)/E13</f>
        <v>-0.22867997929754036</v>
      </c>
      <c r="G13" s="88">
        <v>5633</v>
      </c>
      <c r="H13" s="89">
        <v>70</v>
      </c>
      <c r="I13" s="89">
        <f t="shared" ref="I13:I22" si="0">G13/H13</f>
        <v>80.471428571428575</v>
      </c>
      <c r="J13" s="89">
        <v>15</v>
      </c>
      <c r="K13" s="89">
        <v>9</v>
      </c>
      <c r="L13" s="88">
        <v>2514391.48</v>
      </c>
      <c r="M13" s="88">
        <v>333055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122"/>
      <c r="Y13" s="123"/>
    </row>
    <row r="14" spans="1:25" s="97" customFormat="1" ht="25.95" customHeight="1">
      <c r="A14" s="86">
        <v>2</v>
      </c>
      <c r="B14" s="86">
        <v>3</v>
      </c>
      <c r="C14" s="87" t="s">
        <v>924</v>
      </c>
      <c r="D14" s="88">
        <v>47537.07</v>
      </c>
      <c r="E14" s="88">
        <v>49887.18</v>
      </c>
      <c r="F14" s="98">
        <f>(D14-E14)/E14</f>
        <v>-4.7108495609493269E-2</v>
      </c>
      <c r="G14" s="88">
        <v>9352</v>
      </c>
      <c r="H14" s="89">
        <v>121</v>
      </c>
      <c r="I14" s="89">
        <f t="shared" si="0"/>
        <v>77.289256198347104</v>
      </c>
      <c r="J14" s="89">
        <v>18</v>
      </c>
      <c r="K14" s="89">
        <v>2</v>
      </c>
      <c r="L14" s="88">
        <v>107052.14</v>
      </c>
      <c r="M14" s="88">
        <v>21194</v>
      </c>
      <c r="N14" s="90">
        <v>44960</v>
      </c>
      <c r="O14" s="91" t="s">
        <v>922</v>
      </c>
      <c r="P14" s="92"/>
      <c r="Q14" s="93"/>
      <c r="R14" s="99"/>
      <c r="S14" s="93"/>
      <c r="T14" s="120"/>
      <c r="U14" s="120"/>
      <c r="V14" s="122"/>
      <c r="W14" s="93"/>
      <c r="X14" s="122"/>
      <c r="Y14" s="123"/>
    </row>
    <row r="15" spans="1:25" s="97" customFormat="1" ht="25.95" customHeight="1">
      <c r="A15" s="86">
        <v>3</v>
      </c>
      <c r="B15" s="86">
        <v>2</v>
      </c>
      <c r="C15" s="28" t="s">
        <v>916</v>
      </c>
      <c r="D15" s="41">
        <v>33980.870000000003</v>
      </c>
      <c r="E15" s="41">
        <v>53186.09</v>
      </c>
      <c r="F15" s="98">
        <f>(D15-E15)/E15</f>
        <v>-0.36109479000994421</v>
      </c>
      <c r="G15" s="41">
        <v>4932</v>
      </c>
      <c r="H15" s="41">
        <v>86</v>
      </c>
      <c r="I15" s="89">
        <f t="shared" si="0"/>
        <v>57.348837209302324</v>
      </c>
      <c r="J15" s="41">
        <v>12</v>
      </c>
      <c r="K15" s="39">
        <v>2</v>
      </c>
      <c r="L15" s="41">
        <v>128943.57</v>
      </c>
      <c r="M15" s="41">
        <v>19677</v>
      </c>
      <c r="N15" s="78">
        <v>44960</v>
      </c>
      <c r="O15" s="36" t="s">
        <v>62</v>
      </c>
      <c r="P15" s="92"/>
      <c r="Q15" s="93"/>
      <c r="R15" s="99"/>
      <c r="S15" s="93"/>
      <c r="T15" s="120"/>
      <c r="U15" s="120"/>
      <c r="V15" s="122"/>
      <c r="W15" s="93"/>
      <c r="X15" s="122"/>
      <c r="Y15" s="123"/>
    </row>
    <row r="16" spans="1:25" s="97" customFormat="1" ht="25.95" customHeight="1">
      <c r="A16" s="86">
        <v>4</v>
      </c>
      <c r="B16" s="86">
        <v>4</v>
      </c>
      <c r="C16" s="87" t="s">
        <v>836</v>
      </c>
      <c r="D16" s="88">
        <v>31002.95</v>
      </c>
      <c r="E16" s="88">
        <v>31549.01</v>
      </c>
      <c r="F16" s="98">
        <f>(D16-E16)/E16</f>
        <v>-1.7308308564991347E-2</v>
      </c>
      <c r="G16" s="88">
        <v>5511</v>
      </c>
      <c r="H16" s="89">
        <v>95</v>
      </c>
      <c r="I16" s="89">
        <f t="shared" si="0"/>
        <v>58.010526315789477</v>
      </c>
      <c r="J16" s="89">
        <v>19</v>
      </c>
      <c r="K16" s="89">
        <v>8</v>
      </c>
      <c r="L16" s="88">
        <v>888949.41</v>
      </c>
      <c r="M16" s="88">
        <v>165422</v>
      </c>
      <c r="N16" s="90" t="s">
        <v>857</v>
      </c>
      <c r="O16" s="91" t="s">
        <v>918</v>
      </c>
      <c r="P16" s="92"/>
      <c r="Q16" s="93"/>
      <c r="R16" s="99"/>
      <c r="S16" s="93"/>
      <c r="T16" s="120"/>
      <c r="U16" s="120"/>
      <c r="V16" s="122"/>
      <c r="W16" s="93"/>
      <c r="X16" s="122"/>
      <c r="Y16" s="123"/>
    </row>
    <row r="17" spans="1:27" s="97" customFormat="1" ht="25.95" customHeight="1">
      <c r="A17" s="86">
        <v>5</v>
      </c>
      <c r="B17" s="86" t="s">
        <v>34</v>
      </c>
      <c r="C17" s="87" t="s">
        <v>931</v>
      </c>
      <c r="D17" s="88">
        <v>28217.79</v>
      </c>
      <c r="E17" s="98" t="s">
        <v>36</v>
      </c>
      <c r="F17" s="98" t="s">
        <v>36</v>
      </c>
      <c r="G17" s="88">
        <v>4049</v>
      </c>
      <c r="H17" s="89">
        <v>53</v>
      </c>
      <c r="I17" s="89">
        <f t="shared" si="0"/>
        <v>76.396226415094333</v>
      </c>
      <c r="J17" s="89">
        <v>19</v>
      </c>
      <c r="K17" s="89">
        <v>1</v>
      </c>
      <c r="L17" s="88">
        <v>30540.62</v>
      </c>
      <c r="M17" s="88">
        <v>4518</v>
      </c>
      <c r="N17" s="90">
        <v>44967</v>
      </c>
      <c r="O17" s="91" t="s">
        <v>539</v>
      </c>
      <c r="P17" s="92"/>
      <c r="Q17" s="93"/>
      <c r="R17" s="99"/>
      <c r="S17" s="93"/>
      <c r="T17" s="120"/>
      <c r="U17" s="120"/>
      <c r="V17" s="122"/>
      <c r="W17" s="93"/>
      <c r="X17" s="122"/>
      <c r="Y17" s="123"/>
    </row>
    <row r="18" spans="1:27" s="97" customFormat="1" ht="25.95" customHeight="1">
      <c r="A18" s="86">
        <v>6</v>
      </c>
      <c r="B18" s="86" t="s">
        <v>34</v>
      </c>
      <c r="C18" s="87" t="s">
        <v>932</v>
      </c>
      <c r="D18" s="88">
        <v>27544.65</v>
      </c>
      <c r="E18" s="88" t="s">
        <v>36</v>
      </c>
      <c r="F18" s="98" t="s">
        <v>36</v>
      </c>
      <c r="G18" s="88">
        <v>3744</v>
      </c>
      <c r="H18" s="89">
        <v>17</v>
      </c>
      <c r="I18" s="89">
        <f t="shared" si="0"/>
        <v>220.23529411764707</v>
      </c>
      <c r="J18" s="89">
        <v>8</v>
      </c>
      <c r="K18" s="89">
        <v>1</v>
      </c>
      <c r="L18" s="88">
        <v>63822.82</v>
      </c>
      <c r="M18" s="88">
        <v>7478</v>
      </c>
      <c r="N18" s="90">
        <v>44967</v>
      </c>
      <c r="O18" s="91" t="s">
        <v>933</v>
      </c>
      <c r="P18" s="92"/>
      <c r="Q18" s="93"/>
      <c r="R18" s="99"/>
      <c r="S18" s="93"/>
      <c r="T18" s="120"/>
      <c r="U18" s="120"/>
      <c r="V18" s="122"/>
      <c r="W18" s="93"/>
      <c r="X18" s="122"/>
      <c r="Y18" s="123"/>
    </row>
    <row r="19" spans="1:27" s="97" customFormat="1" ht="25.95" customHeight="1">
      <c r="A19" s="86">
        <v>7</v>
      </c>
      <c r="B19" s="86" t="s">
        <v>34</v>
      </c>
      <c r="C19" s="87" t="s">
        <v>934</v>
      </c>
      <c r="D19" s="88">
        <v>15923.95</v>
      </c>
      <c r="E19" s="88" t="s">
        <v>36</v>
      </c>
      <c r="F19" s="98" t="s">
        <v>36</v>
      </c>
      <c r="G19" s="88">
        <v>2182</v>
      </c>
      <c r="H19" s="89">
        <v>45</v>
      </c>
      <c r="I19" s="89">
        <f t="shared" si="0"/>
        <v>48.488888888888887</v>
      </c>
      <c r="J19" s="89">
        <v>10</v>
      </c>
      <c r="K19" s="89">
        <v>1</v>
      </c>
      <c r="L19" s="88">
        <v>16670.34</v>
      </c>
      <c r="M19" s="88">
        <v>2290</v>
      </c>
      <c r="N19" s="90">
        <v>44967</v>
      </c>
      <c r="O19" s="91" t="s">
        <v>935</v>
      </c>
      <c r="P19" s="92"/>
      <c r="Q19" s="93"/>
      <c r="R19" s="99"/>
      <c r="S19" s="93"/>
      <c r="T19" s="120"/>
      <c r="U19" s="120"/>
      <c r="V19" s="122"/>
      <c r="W19" s="93"/>
      <c r="X19" s="122"/>
      <c r="Y19" s="123"/>
    </row>
    <row r="20" spans="1:27" s="97" customFormat="1" ht="25.95" customHeight="1">
      <c r="A20" s="86">
        <v>8</v>
      </c>
      <c r="B20" s="86">
        <v>5</v>
      </c>
      <c r="C20" s="87" t="s">
        <v>863</v>
      </c>
      <c r="D20" s="88">
        <v>13505.84</v>
      </c>
      <c r="E20" s="88">
        <v>18460.419999999998</v>
      </c>
      <c r="F20" s="98">
        <f>(D20-E20)/E20</f>
        <v>-0.26838934325437874</v>
      </c>
      <c r="G20" s="88">
        <v>1856</v>
      </c>
      <c r="H20" s="89">
        <v>31</v>
      </c>
      <c r="I20" s="89">
        <f t="shared" si="0"/>
        <v>59.87096774193548</v>
      </c>
      <c r="J20" s="89">
        <v>4</v>
      </c>
      <c r="K20" s="89">
        <v>7</v>
      </c>
      <c r="L20" s="88">
        <v>861815.79999999993</v>
      </c>
      <c r="M20" s="88">
        <v>129040</v>
      </c>
      <c r="N20" s="90">
        <v>44925</v>
      </c>
      <c r="O20" s="91" t="s">
        <v>314</v>
      </c>
      <c r="P20" s="92"/>
      <c r="Q20" s="93"/>
      <c r="R20" s="99"/>
      <c r="S20" s="93"/>
      <c r="T20" s="120"/>
      <c r="U20" s="120"/>
      <c r="V20" s="122"/>
      <c r="W20" s="93"/>
      <c r="X20" s="122"/>
      <c r="Y20" s="123"/>
    </row>
    <row r="21" spans="1:27" s="97" customFormat="1" ht="25.95" customHeight="1">
      <c r="A21" s="86">
        <v>9</v>
      </c>
      <c r="B21" s="86">
        <v>6</v>
      </c>
      <c r="C21" s="87" t="s">
        <v>908</v>
      </c>
      <c r="D21" s="88">
        <v>11029.81</v>
      </c>
      <c r="E21" s="88">
        <v>16452.509999999998</v>
      </c>
      <c r="F21" s="98">
        <f>(D21-E21)/E21</f>
        <v>-0.32959712530185359</v>
      </c>
      <c r="G21" s="88">
        <v>1571</v>
      </c>
      <c r="H21" s="89">
        <v>39</v>
      </c>
      <c r="I21" s="89">
        <f t="shared" si="0"/>
        <v>40.282051282051285</v>
      </c>
      <c r="J21" s="89">
        <v>10</v>
      </c>
      <c r="K21" s="89">
        <v>3</v>
      </c>
      <c r="L21" s="88">
        <v>69284.399999999994</v>
      </c>
      <c r="M21" s="88">
        <v>10302</v>
      </c>
      <c r="N21" s="90">
        <v>44953</v>
      </c>
      <c r="O21" s="91" t="s">
        <v>48</v>
      </c>
      <c r="P21" s="92"/>
      <c r="Q21" s="93"/>
      <c r="R21" s="99"/>
      <c r="S21" s="93"/>
      <c r="T21" s="120"/>
      <c r="U21" s="120"/>
      <c r="V21" s="122"/>
      <c r="W21" s="93"/>
      <c r="X21" s="122"/>
      <c r="Y21" s="123"/>
    </row>
    <row r="22" spans="1:27" s="97" customFormat="1" ht="25.95" customHeight="1">
      <c r="A22" s="86">
        <v>10</v>
      </c>
      <c r="B22" s="86" t="s">
        <v>34</v>
      </c>
      <c r="C22" s="87" t="s">
        <v>938</v>
      </c>
      <c r="D22" s="88">
        <v>5585.51</v>
      </c>
      <c r="E22" s="88" t="s">
        <v>36</v>
      </c>
      <c r="F22" s="98" t="s">
        <v>36</v>
      </c>
      <c r="G22" s="88">
        <v>752</v>
      </c>
      <c r="H22" s="89">
        <v>25</v>
      </c>
      <c r="I22" s="89">
        <f t="shared" si="0"/>
        <v>30.08</v>
      </c>
      <c r="J22" s="89">
        <v>9</v>
      </c>
      <c r="K22" s="89">
        <v>1</v>
      </c>
      <c r="L22" s="88">
        <v>5585.51</v>
      </c>
      <c r="M22" s="88">
        <v>752</v>
      </c>
      <c r="N22" s="90">
        <v>44967</v>
      </c>
      <c r="O22" s="91" t="s">
        <v>50</v>
      </c>
      <c r="P22" s="92"/>
      <c r="Q22" s="93"/>
      <c r="R22" s="99"/>
      <c r="S22" s="93"/>
      <c r="T22" s="120"/>
      <c r="U22" s="120"/>
      <c r="V22" s="122"/>
      <c r="W22" s="93"/>
      <c r="X22" s="122"/>
      <c r="Y22" s="123"/>
    </row>
    <row r="23" spans="1:27" s="113" customFormat="1" ht="25.35" customHeight="1">
      <c r="A23" s="107"/>
      <c r="B23" s="107"/>
      <c r="C23" s="117" t="s">
        <v>53</v>
      </c>
      <c r="D23" s="108">
        <f>SUM(D13:D22)</f>
        <v>263403.90000000002</v>
      </c>
      <c r="E23" s="108">
        <v>265965.95</v>
      </c>
      <c r="F23" s="109">
        <f>(D23-E23)/E23</f>
        <v>-9.6330000137235163E-3</v>
      </c>
      <c r="G23" s="108">
        <f>SUM(G13:G22)</f>
        <v>39582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22"/>
      <c r="W23" s="93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93"/>
    </row>
    <row r="25" spans="1:27" s="97" customFormat="1" ht="25.95" customHeight="1">
      <c r="A25" s="86">
        <v>11</v>
      </c>
      <c r="B25" s="86">
        <v>9</v>
      </c>
      <c r="C25" s="87" t="s">
        <v>900</v>
      </c>
      <c r="D25" s="88">
        <v>4762.66</v>
      </c>
      <c r="E25" s="88">
        <v>7966.67</v>
      </c>
      <c r="F25" s="98">
        <f>(D25-E25)/E25</f>
        <v>-0.40217681917287901</v>
      </c>
      <c r="G25" s="88">
        <v>662</v>
      </c>
      <c r="H25" s="89">
        <v>14</v>
      </c>
      <c r="I25" s="89">
        <f>G25/H25</f>
        <v>47.285714285714285</v>
      </c>
      <c r="J25" s="89">
        <v>4</v>
      </c>
      <c r="K25" s="89">
        <v>4</v>
      </c>
      <c r="L25" s="88">
        <v>84644.86</v>
      </c>
      <c r="M25" s="88">
        <v>12686</v>
      </c>
      <c r="N25" s="90">
        <v>44946</v>
      </c>
      <c r="O25" s="91" t="s">
        <v>920</v>
      </c>
      <c r="P25" s="92"/>
      <c r="Q25" s="93"/>
      <c r="R25" s="99"/>
      <c r="S25" s="93"/>
      <c r="V25" s="122"/>
      <c r="W25" s="93"/>
      <c r="X25" s="122"/>
      <c r="Y25" s="123"/>
    </row>
    <row r="26" spans="1:27" s="97" customFormat="1" ht="25.95" customHeight="1">
      <c r="A26" s="86">
        <v>12</v>
      </c>
      <c r="B26" s="86">
        <v>7</v>
      </c>
      <c r="C26" s="87" t="s">
        <v>919</v>
      </c>
      <c r="D26" s="88">
        <v>4388.6499999999996</v>
      </c>
      <c r="E26" s="88">
        <v>10685.61</v>
      </c>
      <c r="F26" s="98">
        <f>(D26-E26)/E26</f>
        <v>-0.58929345166069136</v>
      </c>
      <c r="G26" s="88">
        <v>671</v>
      </c>
      <c r="H26" s="89">
        <v>18</v>
      </c>
      <c r="I26" s="89">
        <f>G26/H26</f>
        <v>37.277777777777779</v>
      </c>
      <c r="J26" s="89">
        <v>8</v>
      </c>
      <c r="K26" s="89">
        <v>2</v>
      </c>
      <c r="L26" s="88">
        <v>19001.580000000002</v>
      </c>
      <c r="M26" s="88">
        <v>2974</v>
      </c>
      <c r="N26" s="90">
        <v>44960</v>
      </c>
      <c r="O26" s="91" t="s">
        <v>41</v>
      </c>
      <c r="P26" s="92"/>
      <c r="Q26" s="93"/>
      <c r="R26" s="99"/>
      <c r="S26" s="93"/>
      <c r="V26" s="122"/>
      <c r="W26" s="93"/>
      <c r="X26" s="122"/>
      <c r="Y26" s="123"/>
    </row>
    <row r="27" spans="1:27" s="97" customFormat="1" ht="25.95" customHeight="1">
      <c r="A27" s="86">
        <v>13</v>
      </c>
      <c r="B27" s="86" t="s">
        <v>34</v>
      </c>
      <c r="C27" s="87" t="s">
        <v>930</v>
      </c>
      <c r="D27" s="88">
        <v>3876</v>
      </c>
      <c r="E27" s="98" t="s">
        <v>36</v>
      </c>
      <c r="F27" s="98" t="s">
        <v>36</v>
      </c>
      <c r="G27" s="88">
        <v>569</v>
      </c>
      <c r="H27" s="98" t="s">
        <v>36</v>
      </c>
      <c r="I27" s="98" t="s">
        <v>36</v>
      </c>
      <c r="J27" s="89">
        <v>9</v>
      </c>
      <c r="K27" s="89">
        <v>1</v>
      </c>
      <c r="L27" s="88">
        <v>3876</v>
      </c>
      <c r="M27" s="88">
        <v>569</v>
      </c>
      <c r="N27" s="90">
        <v>44967</v>
      </c>
      <c r="O27" s="91" t="s">
        <v>65</v>
      </c>
      <c r="P27" s="92"/>
      <c r="Q27" s="93"/>
      <c r="R27" s="99"/>
      <c r="S27" s="93"/>
      <c r="V27" s="122"/>
      <c r="W27" s="93"/>
      <c r="X27" s="122"/>
      <c r="Y27" s="123"/>
    </row>
    <row r="28" spans="1:27" s="97" customFormat="1" ht="25.95" customHeight="1">
      <c r="A28" s="86">
        <v>14</v>
      </c>
      <c r="B28" s="86">
        <v>11</v>
      </c>
      <c r="C28" s="87" t="s">
        <v>865</v>
      </c>
      <c r="D28" s="89">
        <v>3385.74</v>
      </c>
      <c r="E28" s="89">
        <v>3981.22</v>
      </c>
      <c r="F28" s="98">
        <f t="shared" ref="F28:F34" si="1">(D28-E28)/E28</f>
        <v>-0.14957224167466254</v>
      </c>
      <c r="G28" s="88">
        <v>691</v>
      </c>
      <c r="H28" s="89">
        <v>18</v>
      </c>
      <c r="I28" s="89">
        <f>G28/H28</f>
        <v>38.388888888888886</v>
      </c>
      <c r="J28" s="89">
        <v>9</v>
      </c>
      <c r="K28" s="89">
        <v>7</v>
      </c>
      <c r="L28" s="88">
        <v>150247.96000000002</v>
      </c>
      <c r="M28" s="88">
        <v>30349</v>
      </c>
      <c r="N28" s="90">
        <v>44925</v>
      </c>
      <c r="O28" s="91" t="s">
        <v>876</v>
      </c>
      <c r="P28" s="92"/>
      <c r="Q28" s="93"/>
      <c r="R28" s="99"/>
      <c r="S28" s="93"/>
      <c r="V28" s="122"/>
      <c r="W28" s="93"/>
      <c r="X28" s="122"/>
      <c r="Y28" s="123"/>
    </row>
    <row r="29" spans="1:27" s="97" customFormat="1" ht="25.95" customHeight="1">
      <c r="A29" s="86">
        <v>15</v>
      </c>
      <c r="B29" s="86">
        <v>14</v>
      </c>
      <c r="C29" s="87" t="s">
        <v>907</v>
      </c>
      <c r="D29" s="88">
        <v>3235.1</v>
      </c>
      <c r="E29" s="88">
        <v>3867.42</v>
      </c>
      <c r="F29" s="98">
        <f t="shared" si="1"/>
        <v>-0.16349918033210775</v>
      </c>
      <c r="G29" s="88">
        <v>510</v>
      </c>
      <c r="H29" s="89">
        <v>16</v>
      </c>
      <c r="I29" s="89">
        <f>G29/H29</f>
        <v>31.875</v>
      </c>
      <c r="J29" s="89">
        <v>8</v>
      </c>
      <c r="K29" s="89">
        <v>3</v>
      </c>
      <c r="L29" s="88">
        <v>25318.14</v>
      </c>
      <c r="M29" s="88">
        <v>4282</v>
      </c>
      <c r="N29" s="90">
        <v>44953</v>
      </c>
      <c r="O29" s="91" t="s">
        <v>48</v>
      </c>
      <c r="P29" s="92"/>
      <c r="Q29" s="93"/>
      <c r="R29" s="99"/>
      <c r="S29" s="93"/>
      <c r="V29" s="125"/>
      <c r="W29" s="93"/>
      <c r="X29" s="122"/>
      <c r="Y29" s="123"/>
    </row>
    <row r="30" spans="1:27" s="97" customFormat="1" ht="25.95" customHeight="1">
      <c r="A30" s="86">
        <v>16</v>
      </c>
      <c r="B30" s="86">
        <v>8</v>
      </c>
      <c r="C30" s="87" t="s">
        <v>917</v>
      </c>
      <c r="D30" s="88">
        <v>3023.14</v>
      </c>
      <c r="E30" s="88">
        <v>9832.33</v>
      </c>
      <c r="F30" s="98">
        <f t="shared" si="1"/>
        <v>-0.69253066160309917</v>
      </c>
      <c r="G30" s="88">
        <v>422</v>
      </c>
      <c r="H30" s="89">
        <v>19</v>
      </c>
      <c r="I30" s="89">
        <f>G30/H30</f>
        <v>22.210526315789473</v>
      </c>
      <c r="J30" s="89">
        <v>7</v>
      </c>
      <c r="K30" s="89">
        <v>2</v>
      </c>
      <c r="L30" s="88">
        <v>16055.74</v>
      </c>
      <c r="M30" s="88">
        <v>2429</v>
      </c>
      <c r="N30" s="90">
        <v>44960</v>
      </c>
      <c r="O30" s="91" t="s">
        <v>918</v>
      </c>
      <c r="P30" s="92"/>
      <c r="Q30" s="93"/>
      <c r="R30" s="99"/>
      <c r="S30" s="93"/>
      <c r="V30" s="122"/>
      <c r="W30" s="93"/>
      <c r="X30" s="122"/>
      <c r="Y30" s="123"/>
    </row>
    <row r="31" spans="1:27" s="97" customFormat="1" ht="25.95" customHeight="1">
      <c r="A31" s="86">
        <v>17</v>
      </c>
      <c r="B31" s="86">
        <v>12</v>
      </c>
      <c r="C31" s="87" t="s">
        <v>880</v>
      </c>
      <c r="D31" s="88">
        <v>2712</v>
      </c>
      <c r="E31" s="88">
        <v>3965</v>
      </c>
      <c r="F31" s="98">
        <f t="shared" si="1"/>
        <v>-0.31601513240857504</v>
      </c>
      <c r="G31" s="88">
        <v>521</v>
      </c>
      <c r="H31" s="89" t="s">
        <v>36</v>
      </c>
      <c r="I31" s="89" t="s">
        <v>36</v>
      </c>
      <c r="J31" s="89">
        <v>6</v>
      </c>
      <c r="K31" s="89">
        <v>5</v>
      </c>
      <c r="L31" s="88">
        <v>58272</v>
      </c>
      <c r="M31" s="88">
        <v>12009</v>
      </c>
      <c r="N31" s="90">
        <v>44939</v>
      </c>
      <c r="O31" s="91" t="s">
        <v>65</v>
      </c>
      <c r="P31" s="92"/>
      <c r="Q31" s="93"/>
      <c r="R31" s="99"/>
      <c r="S31" s="93"/>
      <c r="V31" s="122"/>
      <c r="W31" s="93"/>
      <c r="X31" s="122"/>
      <c r="Y31" s="123"/>
    </row>
    <row r="32" spans="1:27" s="97" customFormat="1" ht="25.95" customHeight="1">
      <c r="A32" s="86">
        <v>18</v>
      </c>
      <c r="B32" s="86">
        <v>13</v>
      </c>
      <c r="C32" s="87" t="s">
        <v>905</v>
      </c>
      <c r="D32" s="88">
        <v>2169.42</v>
      </c>
      <c r="E32" s="88">
        <v>3953.55</v>
      </c>
      <c r="F32" s="98">
        <f t="shared" si="1"/>
        <v>-0.45127290662822023</v>
      </c>
      <c r="G32" s="88">
        <v>378</v>
      </c>
      <c r="H32" s="89">
        <v>9</v>
      </c>
      <c r="I32" s="89">
        <f>G32/H32</f>
        <v>42</v>
      </c>
      <c r="J32" s="89">
        <v>6</v>
      </c>
      <c r="K32" s="89">
        <v>3</v>
      </c>
      <c r="L32" s="88">
        <v>21200.18</v>
      </c>
      <c r="M32" s="88">
        <v>3508</v>
      </c>
      <c r="N32" s="90">
        <v>44953</v>
      </c>
      <c r="O32" s="91" t="s">
        <v>906</v>
      </c>
      <c r="P32" s="92"/>
      <c r="Q32" s="93"/>
      <c r="R32" s="99"/>
      <c r="S32" s="93"/>
      <c r="V32" s="122"/>
      <c r="W32" s="93"/>
      <c r="X32" s="122"/>
      <c r="Y32" s="123"/>
    </row>
    <row r="33" spans="1:27" s="97" customFormat="1" ht="25.95" customHeight="1">
      <c r="A33" s="86">
        <v>19</v>
      </c>
      <c r="B33" s="88" t="s">
        <v>36</v>
      </c>
      <c r="C33" s="87" t="s">
        <v>888</v>
      </c>
      <c r="D33" s="88">
        <v>1750</v>
      </c>
      <c r="E33" s="88" t="s">
        <v>36</v>
      </c>
      <c r="F33" s="98" t="s">
        <v>36</v>
      </c>
      <c r="G33" s="88">
        <v>350</v>
      </c>
      <c r="H33" s="89">
        <v>2</v>
      </c>
      <c r="I33" s="89">
        <v>2</v>
      </c>
      <c r="J33" s="89">
        <v>1</v>
      </c>
      <c r="K33" s="89">
        <v>5</v>
      </c>
      <c r="L33" s="88">
        <v>4257.1000000000004</v>
      </c>
      <c r="M33" s="88">
        <v>816</v>
      </c>
      <c r="N33" s="90" t="s">
        <v>883</v>
      </c>
      <c r="O33" s="91" t="s">
        <v>267</v>
      </c>
      <c r="P33" s="92"/>
      <c r="Q33" s="93"/>
      <c r="R33" s="99"/>
      <c r="S33" s="93"/>
      <c r="V33" s="122"/>
      <c r="W33" s="93"/>
      <c r="X33" s="122"/>
      <c r="Y33" s="123"/>
    </row>
    <row r="34" spans="1:27" s="97" customFormat="1" ht="25.95" customHeight="1">
      <c r="A34" s="86">
        <v>20</v>
      </c>
      <c r="B34" s="86">
        <v>15</v>
      </c>
      <c r="C34" s="87" t="s">
        <v>897</v>
      </c>
      <c r="D34" s="88">
        <v>1500</v>
      </c>
      <c r="E34" s="88">
        <v>3712.42</v>
      </c>
      <c r="F34" s="98">
        <f t="shared" si="1"/>
        <v>-0.5959508891774099</v>
      </c>
      <c r="G34" s="88">
        <v>213</v>
      </c>
      <c r="H34" s="89">
        <v>5</v>
      </c>
      <c r="I34" s="89">
        <f>G34/H34</f>
        <v>42.6</v>
      </c>
      <c r="J34" s="89">
        <v>5</v>
      </c>
      <c r="K34" s="89">
        <v>4</v>
      </c>
      <c r="L34" s="88">
        <v>58493.069999999992</v>
      </c>
      <c r="M34" s="88">
        <v>9036</v>
      </c>
      <c r="N34" s="90">
        <v>44946</v>
      </c>
      <c r="O34" s="91" t="s">
        <v>898</v>
      </c>
      <c r="P34" s="92"/>
      <c r="Q34" s="93"/>
      <c r="R34" s="99"/>
      <c r="S34" s="93"/>
      <c r="V34" s="122"/>
      <c r="W34" s="93"/>
      <c r="X34" s="122"/>
      <c r="Y34" s="123"/>
    </row>
    <row r="35" spans="1:27" s="113" customFormat="1" ht="25.35" customHeight="1">
      <c r="A35" s="107"/>
      <c r="B35" s="107"/>
      <c r="C35" s="117" t="s">
        <v>69</v>
      </c>
      <c r="D35" s="108">
        <f>SUM(D23:D34)</f>
        <v>294206.61</v>
      </c>
      <c r="E35" s="108">
        <v>291626.66999999987</v>
      </c>
      <c r="F35" s="109">
        <f>(D35-E35)/E35</f>
        <v>8.8467217350186797E-3</v>
      </c>
      <c r="G35" s="108">
        <f>SUM(G23:G34)</f>
        <v>44569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22"/>
      <c r="W35" s="93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4"/>
      <c r="W36" s="93"/>
    </row>
    <row r="37" spans="1:27" s="97" customFormat="1" ht="25.95" customHeight="1">
      <c r="A37" s="86">
        <v>21</v>
      </c>
      <c r="B37" s="86" t="s">
        <v>34</v>
      </c>
      <c r="C37" s="87" t="s">
        <v>929</v>
      </c>
      <c r="D37" s="88">
        <v>1378.11</v>
      </c>
      <c r="E37" s="98" t="s">
        <v>36</v>
      </c>
      <c r="F37" s="98" t="s">
        <v>36</v>
      </c>
      <c r="G37" s="88">
        <v>298</v>
      </c>
      <c r="H37" s="89">
        <v>12</v>
      </c>
      <c r="I37" s="89">
        <f>G37/H37</f>
        <v>24.833333333333332</v>
      </c>
      <c r="J37" s="89">
        <v>7</v>
      </c>
      <c r="K37" s="89">
        <v>1</v>
      </c>
      <c r="L37" s="88">
        <v>1378.11</v>
      </c>
      <c r="M37" s="88">
        <v>298</v>
      </c>
      <c r="N37" s="90">
        <v>44602</v>
      </c>
      <c r="O37" s="91" t="s">
        <v>81</v>
      </c>
      <c r="P37" s="92"/>
      <c r="Q37" s="93"/>
      <c r="R37" s="99"/>
      <c r="S37" s="93"/>
      <c r="V37" s="122"/>
      <c r="W37" s="93"/>
      <c r="X37" s="122"/>
      <c r="Y37" s="123"/>
    </row>
    <row r="38" spans="1:27" s="97" customFormat="1" ht="25.95" customHeight="1">
      <c r="A38" s="86">
        <v>22</v>
      </c>
      <c r="B38" s="86">
        <v>21</v>
      </c>
      <c r="C38" s="87" t="s">
        <v>875</v>
      </c>
      <c r="D38" s="88">
        <v>1296.5999999999999</v>
      </c>
      <c r="E38" s="88">
        <v>1019.7</v>
      </c>
      <c r="F38" s="98">
        <f>(D38-E38)/E38</f>
        <v>0.27155045601647526</v>
      </c>
      <c r="G38" s="88">
        <v>229</v>
      </c>
      <c r="H38" s="89">
        <v>5</v>
      </c>
      <c r="I38" s="89">
        <f t="shared" ref="I38:I49" si="2">G38/H38</f>
        <v>45.8</v>
      </c>
      <c r="J38" s="89">
        <v>3</v>
      </c>
      <c r="K38" s="89">
        <v>6</v>
      </c>
      <c r="L38" s="88">
        <v>39261.239999999991</v>
      </c>
      <c r="M38" s="88">
        <v>6353</v>
      </c>
      <c r="N38" s="90" t="s">
        <v>874</v>
      </c>
      <c r="O38" s="91" t="s">
        <v>876</v>
      </c>
      <c r="P38" s="92"/>
      <c r="Q38" s="93"/>
      <c r="R38" s="99"/>
      <c r="S38" s="93"/>
      <c r="V38" s="122"/>
      <c r="W38" s="93"/>
      <c r="X38" s="122"/>
      <c r="Y38" s="123"/>
    </row>
    <row r="39" spans="1:27" s="97" customFormat="1" ht="25.95" customHeight="1">
      <c r="A39" s="86">
        <v>23</v>
      </c>
      <c r="B39" s="86">
        <v>23</v>
      </c>
      <c r="C39" s="87" t="s">
        <v>815</v>
      </c>
      <c r="D39" s="88">
        <v>1171.52</v>
      </c>
      <c r="E39" s="88">
        <v>570.33000000000004</v>
      </c>
      <c r="F39" s="98">
        <f>(D39-E39)/E39</f>
        <v>1.0541090245997928</v>
      </c>
      <c r="G39" s="88">
        <v>259</v>
      </c>
      <c r="H39" s="89">
        <v>4</v>
      </c>
      <c r="I39" s="89">
        <f t="shared" si="2"/>
        <v>64.75</v>
      </c>
      <c r="J39" s="89">
        <v>1</v>
      </c>
      <c r="K39" s="89">
        <v>12</v>
      </c>
      <c r="L39" s="88">
        <v>138079.57999999999</v>
      </c>
      <c r="M39" s="88">
        <v>26878</v>
      </c>
      <c r="N39" s="90">
        <v>44890</v>
      </c>
      <c r="O39" s="91" t="s">
        <v>921</v>
      </c>
      <c r="P39" s="92"/>
      <c r="Q39" s="93"/>
      <c r="R39" s="99"/>
      <c r="S39" s="93"/>
      <c r="V39" s="122"/>
      <c r="W39" s="93"/>
      <c r="X39" s="122"/>
      <c r="Y39" s="123"/>
    </row>
    <row r="40" spans="1:27" s="97" customFormat="1" ht="25.95" customHeight="1">
      <c r="A40" s="86">
        <v>24</v>
      </c>
      <c r="B40" s="86">
        <v>16</v>
      </c>
      <c r="C40" s="87" t="s">
        <v>873</v>
      </c>
      <c r="D40" s="88">
        <v>1132.3</v>
      </c>
      <c r="E40" s="88">
        <v>1456.22</v>
      </c>
      <c r="F40" s="98">
        <f>(D40-E40)/E40</f>
        <v>-0.22243891719657749</v>
      </c>
      <c r="G40" s="88">
        <v>195</v>
      </c>
      <c r="H40" s="89">
        <v>3</v>
      </c>
      <c r="I40" s="89">
        <f t="shared" si="2"/>
        <v>65</v>
      </c>
      <c r="J40" s="89">
        <v>3</v>
      </c>
      <c r="K40" s="89">
        <v>6</v>
      </c>
      <c r="L40" s="88">
        <v>78335.350000000006</v>
      </c>
      <c r="M40" s="88">
        <v>12247</v>
      </c>
      <c r="N40" s="90" t="s">
        <v>874</v>
      </c>
      <c r="O40" s="91" t="s">
        <v>39</v>
      </c>
      <c r="P40" s="92"/>
      <c r="Q40" s="93"/>
      <c r="R40" s="99"/>
      <c r="S40" s="93"/>
      <c r="V40" s="122"/>
      <c r="W40" s="93"/>
      <c r="X40" s="122"/>
      <c r="Y40" s="123"/>
    </row>
    <row r="41" spans="1:27" s="97" customFormat="1" ht="25.95" customHeight="1">
      <c r="A41" s="86">
        <v>25</v>
      </c>
      <c r="B41" s="86" t="s">
        <v>34</v>
      </c>
      <c r="C41" s="87" t="s">
        <v>936</v>
      </c>
      <c r="D41" s="88">
        <v>1054.3</v>
      </c>
      <c r="E41" s="98" t="s">
        <v>36</v>
      </c>
      <c r="F41" s="98" t="s">
        <v>36</v>
      </c>
      <c r="G41" s="88">
        <v>238</v>
      </c>
      <c r="H41" s="89">
        <v>10</v>
      </c>
      <c r="I41" s="89">
        <f t="shared" si="2"/>
        <v>23.8</v>
      </c>
      <c r="J41" s="89">
        <v>1</v>
      </c>
      <c r="K41" s="89">
        <v>6</v>
      </c>
      <c r="L41" s="88">
        <v>1054.3</v>
      </c>
      <c r="M41" s="88">
        <v>238</v>
      </c>
      <c r="N41" s="90">
        <v>44967</v>
      </c>
      <c r="O41" s="91" t="s">
        <v>91</v>
      </c>
      <c r="P41" s="92"/>
      <c r="Q41" s="93"/>
      <c r="R41" s="99"/>
      <c r="S41" s="93"/>
      <c r="V41" s="122"/>
      <c r="W41" s="93"/>
      <c r="X41" s="122"/>
      <c r="Y41" s="123"/>
    </row>
    <row r="42" spans="1:27" s="97" customFormat="1" ht="25.95" customHeight="1">
      <c r="A42" s="86">
        <v>26</v>
      </c>
      <c r="B42" s="86">
        <v>20</v>
      </c>
      <c r="C42" s="87" t="s">
        <v>909</v>
      </c>
      <c r="D42" s="88">
        <v>796</v>
      </c>
      <c r="E42" s="88">
        <v>1048.7</v>
      </c>
      <c r="F42" s="98">
        <f t="shared" ref="F42:F49" si="3">(D42-E42)/E42</f>
        <v>-0.24096500429102702</v>
      </c>
      <c r="G42" s="88">
        <v>220</v>
      </c>
      <c r="H42" s="89">
        <v>2</v>
      </c>
      <c r="I42" s="89">
        <f t="shared" si="2"/>
        <v>110</v>
      </c>
      <c r="J42" s="89">
        <v>2</v>
      </c>
      <c r="K42" s="89">
        <v>4</v>
      </c>
      <c r="L42" s="88">
        <v>4980.5</v>
      </c>
      <c r="M42" s="88">
        <v>1030</v>
      </c>
      <c r="N42" s="90">
        <v>44951</v>
      </c>
      <c r="O42" s="91" t="s">
        <v>910</v>
      </c>
      <c r="P42" s="92"/>
      <c r="Q42" s="93"/>
      <c r="R42" s="99"/>
      <c r="S42" s="93"/>
      <c r="V42" s="122"/>
      <c r="W42" s="93"/>
      <c r="X42" s="122"/>
      <c r="Y42" s="123"/>
    </row>
    <row r="43" spans="1:27" s="97" customFormat="1" ht="25.95" customHeight="1">
      <c r="A43" s="86">
        <v>27</v>
      </c>
      <c r="B43" s="86">
        <v>18</v>
      </c>
      <c r="C43" s="87" t="s">
        <v>911</v>
      </c>
      <c r="D43" s="88">
        <v>757</v>
      </c>
      <c r="E43" s="88">
        <v>1249.73</v>
      </c>
      <c r="F43" s="98">
        <f t="shared" si="3"/>
        <v>-0.39426916213902202</v>
      </c>
      <c r="G43" s="88">
        <v>101</v>
      </c>
      <c r="H43" s="89">
        <v>2</v>
      </c>
      <c r="I43" s="89">
        <f t="shared" si="2"/>
        <v>50.5</v>
      </c>
      <c r="J43" s="89">
        <v>1</v>
      </c>
      <c r="K43" s="89">
        <v>3</v>
      </c>
      <c r="L43" s="88">
        <v>13830.37</v>
      </c>
      <c r="M43" s="88">
        <v>2130</v>
      </c>
      <c r="N43" s="90">
        <v>44953</v>
      </c>
      <c r="O43" s="91" t="s">
        <v>50</v>
      </c>
      <c r="P43" s="92"/>
      <c r="Q43" s="93"/>
      <c r="R43" s="99"/>
      <c r="S43" s="93"/>
      <c r="V43" s="122"/>
      <c r="W43" s="93"/>
      <c r="X43" s="122"/>
      <c r="Y43" s="123"/>
    </row>
    <row r="44" spans="1:27" s="97" customFormat="1" ht="25.95" customHeight="1">
      <c r="A44" s="86">
        <v>28</v>
      </c>
      <c r="B44" s="86">
        <v>17</v>
      </c>
      <c r="C44" s="87" t="s">
        <v>887</v>
      </c>
      <c r="D44" s="88">
        <v>735.9</v>
      </c>
      <c r="E44" s="88">
        <v>1305.3</v>
      </c>
      <c r="F44" s="98">
        <f t="shared" si="3"/>
        <v>-0.43622155826246839</v>
      </c>
      <c r="G44" s="88">
        <v>109</v>
      </c>
      <c r="H44" s="89">
        <v>6</v>
      </c>
      <c r="I44" s="89">
        <f t="shared" si="2"/>
        <v>18.166666666666668</v>
      </c>
      <c r="J44" s="89">
        <v>2</v>
      </c>
      <c r="K44" s="89">
        <v>5</v>
      </c>
      <c r="L44" s="88">
        <v>16903.29</v>
      </c>
      <c r="M44" s="88">
        <v>2711</v>
      </c>
      <c r="N44" s="90" t="s">
        <v>883</v>
      </c>
      <c r="O44" s="91" t="s">
        <v>81</v>
      </c>
      <c r="P44" s="92"/>
      <c r="Q44" s="93"/>
      <c r="R44" s="99"/>
      <c r="S44" s="93"/>
      <c r="V44" s="122"/>
      <c r="W44" s="93"/>
      <c r="X44" s="122"/>
      <c r="Y44" s="123"/>
    </row>
    <row r="45" spans="1:27" s="97" customFormat="1" ht="25.95" customHeight="1">
      <c r="A45" s="86">
        <v>29</v>
      </c>
      <c r="B45" s="86">
        <v>10</v>
      </c>
      <c r="C45" s="87" t="s">
        <v>923</v>
      </c>
      <c r="D45" s="88">
        <v>706.9</v>
      </c>
      <c r="E45" s="88">
        <v>4320.84</v>
      </c>
      <c r="F45" s="98">
        <f t="shared" si="3"/>
        <v>-0.83639755232778812</v>
      </c>
      <c r="G45" s="88">
        <v>102</v>
      </c>
      <c r="H45" s="89">
        <v>5</v>
      </c>
      <c r="I45" s="89">
        <f t="shared" si="2"/>
        <v>20.399999999999999</v>
      </c>
      <c r="J45" s="89">
        <v>2</v>
      </c>
      <c r="K45" s="89">
        <v>2</v>
      </c>
      <c r="L45" s="88">
        <v>6635.33</v>
      </c>
      <c r="M45" s="88">
        <v>978</v>
      </c>
      <c r="N45" s="90">
        <v>44960</v>
      </c>
      <c r="O45" s="91" t="s">
        <v>39</v>
      </c>
      <c r="P45" s="92"/>
      <c r="Q45" s="93"/>
      <c r="R45" s="99"/>
      <c r="S45" s="93"/>
      <c r="V45" s="122"/>
      <c r="W45" s="93"/>
      <c r="X45" s="122"/>
      <c r="Y45" s="123"/>
    </row>
    <row r="46" spans="1:27" s="97" customFormat="1" ht="25.95" customHeight="1">
      <c r="A46" s="86">
        <v>30</v>
      </c>
      <c r="B46" s="86">
        <v>22</v>
      </c>
      <c r="C46" s="87" t="s">
        <v>803</v>
      </c>
      <c r="D46" s="88">
        <v>617.9</v>
      </c>
      <c r="E46" s="88">
        <v>706.5</v>
      </c>
      <c r="F46" s="98">
        <f t="shared" si="3"/>
        <v>-0.12540693559801844</v>
      </c>
      <c r="G46" s="88">
        <v>85</v>
      </c>
      <c r="H46" s="89">
        <v>4</v>
      </c>
      <c r="I46" s="89">
        <f t="shared" si="2"/>
        <v>21.25</v>
      </c>
      <c r="J46" s="89">
        <v>2</v>
      </c>
      <c r="K46" s="89">
        <v>13</v>
      </c>
      <c r="L46" s="88">
        <v>111389.8</v>
      </c>
      <c r="M46" s="88">
        <v>17707</v>
      </c>
      <c r="N46" s="90">
        <v>44883</v>
      </c>
      <c r="O46" s="91" t="s">
        <v>41</v>
      </c>
      <c r="P46" s="92"/>
      <c r="Q46" s="93"/>
      <c r="R46" s="99"/>
      <c r="S46" s="93"/>
      <c r="V46" s="122"/>
      <c r="W46" s="93"/>
      <c r="X46" s="122"/>
      <c r="Y46" s="123"/>
    </row>
    <row r="47" spans="1:27" s="113" customFormat="1" ht="25.35" customHeight="1">
      <c r="A47" s="107"/>
      <c r="B47" s="107"/>
      <c r="C47" s="117" t="s">
        <v>101</v>
      </c>
      <c r="D47" s="108">
        <f>SUM(D35:D46)</f>
        <v>303853.14</v>
      </c>
      <c r="E47" s="108">
        <v>294810.19999999984</v>
      </c>
      <c r="F47" s="109">
        <f>(D47-E47)/E47</f>
        <v>3.0673769089401188E-2</v>
      </c>
      <c r="G47" s="108">
        <f>SUM(G35:G46)</f>
        <v>46405</v>
      </c>
      <c r="H47" s="110"/>
      <c r="I47" s="110"/>
      <c r="J47" s="110"/>
      <c r="K47" s="110"/>
      <c r="L47" s="108"/>
      <c r="M47" s="108"/>
      <c r="N47" s="111"/>
      <c r="O47" s="112"/>
      <c r="Q47" s="114"/>
      <c r="R47" s="115"/>
      <c r="S47" s="115"/>
      <c r="T47" s="1"/>
      <c r="U47" s="1"/>
      <c r="V47" s="122"/>
      <c r="W47" s="93"/>
      <c r="X47" s="114"/>
      <c r="Y47" s="116"/>
      <c r="Z47" s="116"/>
      <c r="AA47" s="114"/>
    </row>
    <row r="48" spans="1:27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V48" s="124"/>
      <c r="W48" s="93"/>
    </row>
    <row r="49" spans="1:25" s="97" customFormat="1" ht="25.95" customHeight="1">
      <c r="A49" s="86">
        <v>31</v>
      </c>
      <c r="B49" s="86">
        <v>19</v>
      </c>
      <c r="C49" s="87" t="s">
        <v>855</v>
      </c>
      <c r="D49" s="88">
        <v>511.24</v>
      </c>
      <c r="E49" s="88">
        <v>1121.1600000000001</v>
      </c>
      <c r="F49" s="98">
        <f t="shared" si="3"/>
        <v>-0.54400799172285852</v>
      </c>
      <c r="G49" s="88">
        <v>74</v>
      </c>
      <c r="H49" s="89">
        <v>3</v>
      </c>
      <c r="I49" s="89">
        <f t="shared" si="2"/>
        <v>24.666666666666668</v>
      </c>
      <c r="J49" s="89">
        <v>2</v>
      </c>
      <c r="K49" s="89">
        <v>8</v>
      </c>
      <c r="L49" s="88">
        <v>172477.48</v>
      </c>
      <c r="M49" s="88">
        <v>27105</v>
      </c>
      <c r="N49" s="90">
        <v>44916</v>
      </c>
      <c r="O49" s="91" t="s">
        <v>39</v>
      </c>
      <c r="P49" s="92"/>
      <c r="Q49" s="93"/>
      <c r="R49" s="99"/>
      <c r="S49" s="93"/>
      <c r="V49" s="122"/>
      <c r="W49" s="93"/>
      <c r="X49" s="122"/>
      <c r="Y49" s="123"/>
    </row>
    <row r="50" spans="1:25" s="97" customFormat="1" ht="25.95" customHeight="1">
      <c r="A50" s="86">
        <v>32</v>
      </c>
      <c r="B50" s="86">
        <v>25</v>
      </c>
      <c r="C50" s="87" t="s">
        <v>845</v>
      </c>
      <c r="D50" s="88">
        <v>501.3</v>
      </c>
      <c r="E50" s="88">
        <v>264.3</v>
      </c>
      <c r="F50" s="98">
        <f>(D50-E50)/E50</f>
        <v>0.89670828603859243</v>
      </c>
      <c r="G50" s="88">
        <v>92</v>
      </c>
      <c r="H50" s="89">
        <v>3</v>
      </c>
      <c r="I50" s="89">
        <f>G50/H50</f>
        <v>30.666666666666668</v>
      </c>
      <c r="J50" s="89">
        <v>2</v>
      </c>
      <c r="K50" s="89">
        <v>12</v>
      </c>
      <c r="L50" s="88">
        <v>12117.2</v>
      </c>
      <c r="M50" s="88">
        <v>2212</v>
      </c>
      <c r="N50" s="90">
        <v>44896</v>
      </c>
      <c r="O50" s="91" t="s">
        <v>482</v>
      </c>
      <c r="P50" s="92"/>
      <c r="Q50" s="93"/>
      <c r="R50" s="99"/>
      <c r="S50" s="93"/>
      <c r="V50" s="122"/>
      <c r="W50" s="93"/>
      <c r="X50" s="122"/>
      <c r="Y50" s="123"/>
    </row>
    <row r="51" spans="1:25" s="97" customFormat="1" ht="25.95" customHeight="1">
      <c r="A51" s="86">
        <v>33</v>
      </c>
      <c r="B51" s="86">
        <v>24</v>
      </c>
      <c r="C51" s="87" t="s">
        <v>753</v>
      </c>
      <c r="D51" s="88">
        <v>277.60000000000002</v>
      </c>
      <c r="E51" s="88">
        <v>325.60000000000002</v>
      </c>
      <c r="F51" s="98">
        <f>(D51-E51)/E51</f>
        <v>-0.14742014742014742</v>
      </c>
      <c r="G51" s="88">
        <v>39</v>
      </c>
      <c r="H51" s="89">
        <v>2</v>
      </c>
      <c r="I51" s="89">
        <f>G51/H51</f>
        <v>19.5</v>
      </c>
      <c r="J51" s="89">
        <v>1</v>
      </c>
      <c r="K51" s="89">
        <v>18</v>
      </c>
      <c r="L51" s="88">
        <v>1003658.5900000001</v>
      </c>
      <c r="M51" s="88">
        <v>144058</v>
      </c>
      <c r="N51" s="90">
        <v>44848</v>
      </c>
      <c r="O51" s="91" t="s">
        <v>754</v>
      </c>
      <c r="P51" s="92"/>
      <c r="Q51" s="93"/>
      <c r="R51" s="99"/>
      <c r="S51" s="93"/>
      <c r="V51" s="122"/>
      <c r="W51" s="93"/>
      <c r="X51" s="122"/>
      <c r="Y51" s="123"/>
    </row>
    <row r="52" spans="1:25" s="97" customFormat="1" ht="25.95" customHeight="1">
      <c r="A52" s="86">
        <v>34</v>
      </c>
      <c r="B52" s="86">
        <v>27</v>
      </c>
      <c r="C52" s="87" t="s">
        <v>872</v>
      </c>
      <c r="D52" s="88">
        <v>173</v>
      </c>
      <c r="E52" s="88">
        <v>93.5</v>
      </c>
      <c r="F52" s="98">
        <f>(D52-E52)/E52</f>
        <v>0.85026737967914434</v>
      </c>
      <c r="G52" s="88">
        <v>37</v>
      </c>
      <c r="H52" s="89">
        <v>1</v>
      </c>
      <c r="I52" s="89">
        <f>G52/H52</f>
        <v>37</v>
      </c>
      <c r="J52" s="89">
        <v>1</v>
      </c>
      <c r="K52" s="89">
        <v>6</v>
      </c>
      <c r="L52" s="88">
        <v>2987.25</v>
      </c>
      <c r="M52" s="88">
        <v>541</v>
      </c>
      <c r="N52" s="90">
        <v>44932</v>
      </c>
      <c r="O52" s="91" t="s">
        <v>482</v>
      </c>
      <c r="P52" s="92"/>
      <c r="Q52" s="93"/>
      <c r="R52" s="99"/>
      <c r="S52" s="93"/>
      <c r="V52" s="122"/>
      <c r="W52" s="93"/>
      <c r="X52" s="122"/>
      <c r="Y52" s="123"/>
    </row>
    <row r="53" spans="1:25" s="97" customFormat="1" ht="25.95" customHeight="1">
      <c r="A53" s="86">
        <v>35</v>
      </c>
      <c r="B53" s="86">
        <v>26</v>
      </c>
      <c r="C53" s="87" t="s">
        <v>849</v>
      </c>
      <c r="D53" s="88">
        <v>46.1</v>
      </c>
      <c r="E53" s="88">
        <v>157.1</v>
      </c>
      <c r="F53" s="98">
        <f>(D53-E53)/E53</f>
        <v>-0.70655633354551239</v>
      </c>
      <c r="G53" s="88">
        <v>7</v>
      </c>
      <c r="H53" s="89">
        <v>1</v>
      </c>
      <c r="I53" s="89">
        <f>G53/H53</f>
        <v>7</v>
      </c>
      <c r="J53" s="89">
        <v>1</v>
      </c>
      <c r="K53" s="89">
        <v>9</v>
      </c>
      <c r="L53" s="88">
        <v>20125.869999999995</v>
      </c>
      <c r="M53" s="88">
        <v>4011</v>
      </c>
      <c r="N53" s="90">
        <v>44911</v>
      </c>
      <c r="O53" s="91" t="s">
        <v>799</v>
      </c>
      <c r="P53" s="92"/>
      <c r="Q53" s="93"/>
      <c r="R53" s="99"/>
      <c r="S53" s="93"/>
      <c r="V53" s="122"/>
      <c r="W53" s="93"/>
      <c r="X53" s="122"/>
      <c r="Y53" s="123"/>
    </row>
    <row r="54" spans="1:25" s="97" customFormat="1" ht="25.95" customHeight="1">
      <c r="A54" s="86"/>
      <c r="B54" s="86"/>
      <c r="C54" s="117" t="s">
        <v>259</v>
      </c>
      <c r="D54" s="108">
        <f>SUM(D47:D53)</f>
        <v>305362.37999999995</v>
      </c>
      <c r="E54" s="110">
        <v>294810.19999999984</v>
      </c>
      <c r="F54" s="109">
        <f>(D54-E54)/E54</f>
        <v>3.57931306311658E-2</v>
      </c>
      <c r="G54" s="108">
        <f>SUM(G47:G53)</f>
        <v>46654</v>
      </c>
      <c r="H54" s="89"/>
      <c r="I54" s="89"/>
      <c r="J54" s="89"/>
      <c r="K54" s="89"/>
      <c r="L54" s="88"/>
      <c r="M54" s="88"/>
      <c r="N54" s="90"/>
      <c r="O54" s="91"/>
      <c r="T54" s="1"/>
      <c r="U54" s="1"/>
      <c r="V54" s="122"/>
      <c r="W54" s="93"/>
    </row>
    <row r="55" spans="1:25" ht="25.35" customHeight="1">
      <c r="V55" s="122"/>
      <c r="W55" s="93"/>
    </row>
    <row r="56" spans="1:25" ht="14.1" customHeight="1">
      <c r="V56" s="122"/>
      <c r="W56" s="93"/>
    </row>
    <row r="57" spans="1:25">
      <c r="V57" s="122"/>
      <c r="W57" s="93"/>
    </row>
    <row r="58" spans="1:25">
      <c r="V58" s="122"/>
      <c r="W58" s="93"/>
    </row>
    <row r="59" spans="1:25">
      <c r="W59" s="93"/>
    </row>
    <row r="60" spans="1:25">
      <c r="W60" s="93"/>
    </row>
    <row r="61" spans="1:25">
      <c r="W61" s="93"/>
    </row>
    <row r="67" spans="19:25" ht="12" customHeight="1"/>
    <row r="76" spans="19:25">
      <c r="S76" s="7"/>
      <c r="Y76" s="7"/>
    </row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sheetPr codeName="Sheet78"/>
  <dimension ref="A1:Z74"/>
  <sheetViews>
    <sheetView topLeftCell="A25" zoomScale="60" zoomScaleNormal="60" workbookViewId="0">
      <selection activeCell="A29" sqref="A29:XFD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4.88671875" style="1" customWidth="1"/>
    <col min="26" max="16384" width="8.88671875" style="1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416</v>
      </c>
      <c r="E6" s="4" t="s">
        <v>424</v>
      </c>
      <c r="F6" s="156"/>
      <c r="G6" s="4" t="s">
        <v>416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</row>
    <row r="10" spans="1:26">
      <c r="A10" s="159"/>
      <c r="B10" s="159"/>
      <c r="C10" s="156"/>
      <c r="D10" s="75" t="s">
        <v>425</v>
      </c>
      <c r="E10" s="75" t="s">
        <v>426</v>
      </c>
      <c r="F10" s="156"/>
      <c r="G10" s="75" t="s">
        <v>425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307</v>
      </c>
      <c r="D13" s="41">
        <v>26858.26</v>
      </c>
      <c r="E13" s="39" t="s">
        <v>36</v>
      </c>
      <c r="F13" s="39" t="s">
        <v>36</v>
      </c>
      <c r="G13" s="41">
        <v>5561</v>
      </c>
      <c r="H13" s="39">
        <v>139</v>
      </c>
      <c r="I13" s="39">
        <f t="shared" ref="I13:I22" si="0">G13/H13</f>
        <v>40.007194244604314</v>
      </c>
      <c r="J13" s="39">
        <v>19</v>
      </c>
      <c r="K13" s="39">
        <v>1</v>
      </c>
      <c r="L13" s="41">
        <v>30748</v>
      </c>
      <c r="M13" s="41">
        <v>6365</v>
      </c>
      <c r="N13" s="37">
        <v>44400</v>
      </c>
      <c r="O13" s="36" t="s">
        <v>41</v>
      </c>
      <c r="P13" s="33"/>
      <c r="Q13" s="54"/>
      <c r="R13" s="54"/>
      <c r="S13" s="54"/>
      <c r="T13" s="54"/>
      <c r="U13" s="55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348</v>
      </c>
      <c r="D14" s="41">
        <v>14107.83</v>
      </c>
      <c r="E14" s="39">
        <v>36231.61</v>
      </c>
      <c r="F14" s="45">
        <f>(D14-E14)/E14</f>
        <v>-0.61062094673684109</v>
      </c>
      <c r="G14" s="41">
        <v>2778</v>
      </c>
      <c r="H14" s="39">
        <v>126</v>
      </c>
      <c r="I14" s="39">
        <f t="shared" si="0"/>
        <v>22.047619047619047</v>
      </c>
      <c r="J14" s="39">
        <v>14</v>
      </c>
      <c r="K14" s="39">
        <v>2</v>
      </c>
      <c r="L14" s="41">
        <v>79332.240000000005</v>
      </c>
      <c r="M14" s="41">
        <v>15973</v>
      </c>
      <c r="N14" s="37">
        <v>44393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2</v>
      </c>
      <c r="C15" s="28" t="s">
        <v>332</v>
      </c>
      <c r="D15" s="41">
        <v>7970.01</v>
      </c>
      <c r="E15" s="39">
        <v>14251.92</v>
      </c>
      <c r="F15" s="45">
        <f>(D15-E15)/E15</f>
        <v>-0.44077640065338564</v>
      </c>
      <c r="G15" s="41">
        <v>1279</v>
      </c>
      <c r="H15" s="39">
        <v>65</v>
      </c>
      <c r="I15" s="39">
        <f t="shared" si="0"/>
        <v>19.676923076923078</v>
      </c>
      <c r="J15" s="39">
        <v>12</v>
      </c>
      <c r="K15" s="39">
        <v>2</v>
      </c>
      <c r="L15" s="41">
        <v>35312.699999999997</v>
      </c>
      <c r="M15" s="41">
        <v>5689</v>
      </c>
      <c r="N15" s="37">
        <v>44393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32"/>
    </row>
    <row r="16" spans="1:26" ht="25.35" customHeight="1">
      <c r="A16" s="35">
        <v>4</v>
      </c>
      <c r="B16" s="35" t="s">
        <v>34</v>
      </c>
      <c r="C16" s="28" t="s">
        <v>393</v>
      </c>
      <c r="D16" s="41">
        <v>7193.82</v>
      </c>
      <c r="E16" s="39" t="s">
        <v>36</v>
      </c>
      <c r="F16" s="39" t="s">
        <v>36</v>
      </c>
      <c r="G16" s="41">
        <v>1197</v>
      </c>
      <c r="H16" s="39">
        <v>97</v>
      </c>
      <c r="I16" s="39">
        <f t="shared" si="0"/>
        <v>12.340206185567011</v>
      </c>
      <c r="J16" s="39">
        <v>15</v>
      </c>
      <c r="K16" s="39">
        <v>1</v>
      </c>
      <c r="L16" s="41">
        <v>7194</v>
      </c>
      <c r="M16" s="41">
        <v>1197</v>
      </c>
      <c r="N16" s="37">
        <v>44400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394</v>
      </c>
      <c r="D17" s="41">
        <v>6486.75</v>
      </c>
      <c r="E17" s="39">
        <v>11139.2</v>
      </c>
      <c r="F17" s="45">
        <f>(D17-E17)/E17</f>
        <v>-0.41766464378052287</v>
      </c>
      <c r="G17" s="41">
        <v>1011</v>
      </c>
      <c r="H17" s="39">
        <v>62</v>
      </c>
      <c r="I17" s="39">
        <f t="shared" si="0"/>
        <v>16.306451612903224</v>
      </c>
      <c r="J17" s="39">
        <v>8</v>
      </c>
      <c r="K17" s="39">
        <v>5</v>
      </c>
      <c r="L17" s="41">
        <v>184919</v>
      </c>
      <c r="M17" s="41">
        <v>29189</v>
      </c>
      <c r="N17" s="37">
        <v>44372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32"/>
    </row>
    <row r="18" spans="1:26" ht="25.35" customHeight="1">
      <c r="A18" s="35">
        <v>6</v>
      </c>
      <c r="B18" s="35">
        <v>3</v>
      </c>
      <c r="C18" s="28" t="s">
        <v>392</v>
      </c>
      <c r="D18" s="41">
        <v>3679.7</v>
      </c>
      <c r="E18" s="39">
        <v>11853.49</v>
      </c>
      <c r="F18" s="45">
        <f>(D18-E18)/E18</f>
        <v>-0.68956821999259288</v>
      </c>
      <c r="G18" s="41">
        <v>576</v>
      </c>
      <c r="H18" s="39">
        <v>58</v>
      </c>
      <c r="I18" s="39">
        <f t="shared" si="0"/>
        <v>9.931034482758621</v>
      </c>
      <c r="J18" s="39">
        <v>11</v>
      </c>
      <c r="K18" s="39">
        <v>3</v>
      </c>
      <c r="L18" s="41">
        <v>76323</v>
      </c>
      <c r="M18" s="41">
        <v>11798</v>
      </c>
      <c r="N18" s="37">
        <v>44386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419</v>
      </c>
      <c r="D19" s="41">
        <v>2637.2</v>
      </c>
      <c r="E19" s="39" t="s">
        <v>36</v>
      </c>
      <c r="F19" s="39" t="s">
        <v>36</v>
      </c>
      <c r="G19" s="41">
        <v>412</v>
      </c>
      <c r="H19" s="39">
        <v>95</v>
      </c>
      <c r="I19" s="39">
        <f t="shared" si="0"/>
        <v>4.3368421052631581</v>
      </c>
      <c r="J19" s="39">
        <v>14</v>
      </c>
      <c r="K19" s="39">
        <v>1</v>
      </c>
      <c r="L19" s="41">
        <v>2637</v>
      </c>
      <c r="M19" s="41">
        <v>412</v>
      </c>
      <c r="N19" s="37">
        <v>44400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5</v>
      </c>
      <c r="C20" s="28" t="s">
        <v>365</v>
      </c>
      <c r="D20" s="41">
        <v>1268.08</v>
      </c>
      <c r="E20" s="39">
        <v>4110.8999999999996</v>
      </c>
      <c r="F20" s="45">
        <f>(D20-E20)/E20</f>
        <v>-0.69153226787321509</v>
      </c>
      <c r="G20" s="41">
        <v>262</v>
      </c>
      <c r="H20" s="39">
        <v>37</v>
      </c>
      <c r="I20" s="39">
        <f t="shared" si="0"/>
        <v>7.0810810810810807</v>
      </c>
      <c r="J20" s="39">
        <v>9</v>
      </c>
      <c r="K20" s="39">
        <v>4</v>
      </c>
      <c r="L20" s="41">
        <v>39769</v>
      </c>
      <c r="M20" s="41">
        <v>8716</v>
      </c>
      <c r="N20" s="37">
        <v>44379</v>
      </c>
      <c r="O20" s="36" t="s">
        <v>43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6</v>
      </c>
      <c r="C21" s="28" t="s">
        <v>391</v>
      </c>
      <c r="D21" s="41">
        <v>1133.5999999999999</v>
      </c>
      <c r="E21" s="39">
        <v>3499.03</v>
      </c>
      <c r="F21" s="45">
        <f>(D21-E21)/E21</f>
        <v>-0.67602449821807764</v>
      </c>
      <c r="G21" s="41">
        <v>220</v>
      </c>
      <c r="H21" s="39">
        <v>23</v>
      </c>
      <c r="I21" s="39">
        <f t="shared" si="0"/>
        <v>9.5652173913043477</v>
      </c>
      <c r="J21" s="39">
        <v>8</v>
      </c>
      <c r="K21" s="39">
        <v>8</v>
      </c>
      <c r="L21" s="41">
        <v>78665</v>
      </c>
      <c r="M21" s="41">
        <v>17483</v>
      </c>
      <c r="N21" s="37">
        <v>44351</v>
      </c>
      <c r="O21" s="36" t="s">
        <v>43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14</v>
      </c>
      <c r="C22" s="28" t="s">
        <v>396</v>
      </c>
      <c r="D22" s="41">
        <v>1122</v>
      </c>
      <c r="E22" s="39">
        <v>558</v>
      </c>
      <c r="F22" s="45">
        <f>(D22-E22)/E22</f>
        <v>1.010752688172043</v>
      </c>
      <c r="G22" s="41">
        <v>215</v>
      </c>
      <c r="H22" s="39">
        <v>9</v>
      </c>
      <c r="I22" s="39">
        <f t="shared" si="0"/>
        <v>23.888888888888889</v>
      </c>
      <c r="J22" s="39">
        <v>3</v>
      </c>
      <c r="K22" s="39">
        <v>4</v>
      </c>
      <c r="L22" s="41">
        <v>7531.58</v>
      </c>
      <c r="M22" s="41">
        <v>1432</v>
      </c>
      <c r="N22" s="37">
        <v>44379</v>
      </c>
      <c r="O22" s="36" t="s">
        <v>59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72457.25</v>
      </c>
      <c r="E23" s="34">
        <f t="shared" ref="E23:G23" si="1">SUM(E13:E22)</f>
        <v>81644.149999999994</v>
      </c>
      <c r="F23" s="65">
        <f>(D23-E23)/E23</f>
        <v>-0.11252367744657756</v>
      </c>
      <c r="G23" s="34">
        <f t="shared" si="1"/>
        <v>13511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67" t="s">
        <v>243</v>
      </c>
      <c r="D25" s="41">
        <v>1038.58</v>
      </c>
      <c r="E25" s="39">
        <v>3118.41</v>
      </c>
      <c r="F25" s="45">
        <f t="shared" ref="F25:F35" si="2">(D25-E25)/E25</f>
        <v>-0.66695206852209943</v>
      </c>
      <c r="G25" s="41">
        <v>224</v>
      </c>
      <c r="H25" s="39">
        <v>32</v>
      </c>
      <c r="I25" s="39">
        <f>G25/H25</f>
        <v>7</v>
      </c>
      <c r="J25" s="39">
        <v>9</v>
      </c>
      <c r="K25" s="39">
        <v>5</v>
      </c>
      <c r="L25" s="41">
        <v>42870.11</v>
      </c>
      <c r="M25" s="41">
        <v>9569</v>
      </c>
      <c r="N25" s="37">
        <v>44372</v>
      </c>
      <c r="O25" s="36" t="s">
        <v>68</v>
      </c>
      <c r="P25" s="33"/>
      <c r="Q25" s="54"/>
      <c r="R25" s="54"/>
      <c r="S25" s="54"/>
      <c r="T25" s="54"/>
      <c r="U25" s="54"/>
      <c r="V25" s="55"/>
      <c r="W25" s="55"/>
      <c r="X25" s="56"/>
      <c r="Y25" s="56"/>
      <c r="Z25" s="32"/>
    </row>
    <row r="26" spans="1:26" ht="25.35" customHeight="1">
      <c r="A26" s="35">
        <v>12</v>
      </c>
      <c r="B26" s="35">
        <v>8</v>
      </c>
      <c r="C26" s="28" t="s">
        <v>427</v>
      </c>
      <c r="D26" s="41">
        <v>730.2</v>
      </c>
      <c r="E26" s="39">
        <v>1921.65</v>
      </c>
      <c r="F26" s="45">
        <f t="shared" si="2"/>
        <v>-0.62001405042541569</v>
      </c>
      <c r="G26" s="41">
        <v>106</v>
      </c>
      <c r="H26" s="39">
        <v>7</v>
      </c>
      <c r="I26" s="39">
        <f>G26/H26</f>
        <v>15.142857142857142</v>
      </c>
      <c r="J26" s="39">
        <v>3</v>
      </c>
      <c r="K26" s="39">
        <v>4</v>
      </c>
      <c r="L26" s="41">
        <v>28918</v>
      </c>
      <c r="M26" s="41">
        <v>4788</v>
      </c>
      <c r="N26" s="37">
        <v>44379</v>
      </c>
      <c r="O26" s="36" t="s">
        <v>43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28" t="s">
        <v>412</v>
      </c>
      <c r="D27" s="41">
        <v>682.48</v>
      </c>
      <c r="E27" s="39">
        <v>1604.07</v>
      </c>
      <c r="F27" s="45">
        <f t="shared" si="2"/>
        <v>-0.57453228350383712</v>
      </c>
      <c r="G27" s="41">
        <v>110</v>
      </c>
      <c r="H27" s="39">
        <v>22</v>
      </c>
      <c r="I27" s="39">
        <f>G27/H27</f>
        <v>5</v>
      </c>
      <c r="J27" s="39">
        <v>6</v>
      </c>
      <c r="K27" s="39">
        <v>2</v>
      </c>
      <c r="L27" s="41">
        <v>3681.56</v>
      </c>
      <c r="M27" s="41">
        <v>670</v>
      </c>
      <c r="N27" s="37">
        <v>44393</v>
      </c>
      <c r="O27" s="36" t="s">
        <v>91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>
        <v>9</v>
      </c>
      <c r="C28" s="28" t="s">
        <v>390</v>
      </c>
      <c r="D28" s="41">
        <v>596.20000000000005</v>
      </c>
      <c r="E28" s="39">
        <v>1683.94</v>
      </c>
      <c r="F28" s="45">
        <f t="shared" si="2"/>
        <v>-0.64594938061926199</v>
      </c>
      <c r="G28" s="41">
        <v>88</v>
      </c>
      <c r="H28" s="39">
        <v>5</v>
      </c>
      <c r="I28" s="39">
        <f>G28/H28</f>
        <v>17.600000000000001</v>
      </c>
      <c r="J28" s="39">
        <v>3</v>
      </c>
      <c r="K28" s="39">
        <v>8</v>
      </c>
      <c r="L28" s="41">
        <v>105973.01</v>
      </c>
      <c r="M28" s="41">
        <v>16967</v>
      </c>
      <c r="N28" s="37">
        <v>44351</v>
      </c>
      <c r="O28" s="36" t="s">
        <v>45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35">
        <v>12</v>
      </c>
      <c r="C29" s="28" t="s">
        <v>428</v>
      </c>
      <c r="D29" s="41">
        <v>545.52</v>
      </c>
      <c r="E29" s="39">
        <v>1008.56</v>
      </c>
      <c r="F29" s="45">
        <f t="shared" si="2"/>
        <v>-0.4591100182438328</v>
      </c>
      <c r="G29" s="41">
        <v>105</v>
      </c>
      <c r="H29" s="39">
        <v>8</v>
      </c>
      <c r="I29" s="39">
        <f>G29/H29</f>
        <v>13.125</v>
      </c>
      <c r="J29" s="39">
        <v>4</v>
      </c>
      <c r="K29" s="39">
        <v>7</v>
      </c>
      <c r="L29" s="41">
        <v>67507.850000000006</v>
      </c>
      <c r="M29" s="41">
        <v>14752</v>
      </c>
      <c r="N29" s="37">
        <v>44358</v>
      </c>
      <c r="O29" s="36" t="s">
        <v>39</v>
      </c>
      <c r="P29" s="33"/>
      <c r="Q29" s="54"/>
      <c r="R29" s="54"/>
      <c r="S29" s="54"/>
      <c r="T29" s="54"/>
      <c r="U29" s="54"/>
      <c r="V29" s="55"/>
      <c r="W29" s="55"/>
      <c r="X29" s="56"/>
      <c r="Y29" s="56"/>
      <c r="Z29" s="32"/>
    </row>
    <row r="30" spans="1:26" ht="25.35" customHeight="1">
      <c r="A30" s="35">
        <v>16</v>
      </c>
      <c r="B30" s="35">
        <v>18</v>
      </c>
      <c r="C30" s="40" t="s">
        <v>216</v>
      </c>
      <c r="D30" s="41">
        <v>187</v>
      </c>
      <c r="E30" s="41">
        <v>230</v>
      </c>
      <c r="F30" s="45">
        <f t="shared" si="2"/>
        <v>-0.18695652173913044</v>
      </c>
      <c r="G30" s="41">
        <v>37</v>
      </c>
      <c r="H30" s="39" t="s">
        <v>36</v>
      </c>
      <c r="I30" s="39" t="s">
        <v>36</v>
      </c>
      <c r="J30" s="39">
        <v>1</v>
      </c>
      <c r="K30" s="39">
        <v>9</v>
      </c>
      <c r="L30" s="41">
        <v>5246</v>
      </c>
      <c r="M30" s="41">
        <v>1045</v>
      </c>
      <c r="N30" s="37">
        <v>44330</v>
      </c>
      <c r="O30" s="36" t="s">
        <v>81</v>
      </c>
      <c r="P30" s="33"/>
      <c r="Q30" s="54"/>
      <c r="R30" s="54"/>
      <c r="T30" s="54"/>
      <c r="U30" s="54"/>
      <c r="V30" s="55"/>
      <c r="W30" s="55"/>
      <c r="X30" s="56"/>
      <c r="Y30" s="56"/>
      <c r="Z30" s="32"/>
    </row>
    <row r="31" spans="1:26" ht="25.35" customHeight="1">
      <c r="A31" s="35">
        <v>17</v>
      </c>
      <c r="B31" s="35">
        <v>16</v>
      </c>
      <c r="C31" s="28" t="s">
        <v>429</v>
      </c>
      <c r="D31" s="41">
        <v>158</v>
      </c>
      <c r="E31" s="39">
        <v>311.5</v>
      </c>
      <c r="F31" s="45">
        <f t="shared" si="2"/>
        <v>-0.492776886035313</v>
      </c>
      <c r="G31" s="41">
        <v>26</v>
      </c>
      <c r="H31" s="39">
        <v>4</v>
      </c>
      <c r="I31" s="39">
        <f>G31/H31</f>
        <v>6.5</v>
      </c>
      <c r="J31" s="39">
        <v>2</v>
      </c>
      <c r="K31" s="39">
        <v>9</v>
      </c>
      <c r="L31" s="41">
        <v>25704</v>
      </c>
      <c r="M31" s="41">
        <v>4515</v>
      </c>
      <c r="N31" s="37">
        <v>44344</v>
      </c>
      <c r="O31" s="36" t="s">
        <v>41</v>
      </c>
      <c r="P31" s="33"/>
      <c r="Q31" s="54"/>
      <c r="R31" s="54"/>
      <c r="S31" s="54"/>
      <c r="T31" s="54"/>
      <c r="U31" s="54"/>
      <c r="V31" s="55"/>
      <c r="W31" s="55"/>
      <c r="X31" s="56"/>
      <c r="Y31" s="56"/>
      <c r="Z31" s="32"/>
    </row>
    <row r="32" spans="1:26" ht="25.35" customHeight="1">
      <c r="A32" s="35">
        <v>18</v>
      </c>
      <c r="B32" s="35">
        <v>11</v>
      </c>
      <c r="C32" s="28" t="s">
        <v>430</v>
      </c>
      <c r="D32" s="41">
        <v>124</v>
      </c>
      <c r="E32" s="39">
        <v>1338.49</v>
      </c>
      <c r="F32" s="45">
        <f t="shared" si="2"/>
        <v>-0.90735829180643857</v>
      </c>
      <c r="G32" s="41">
        <v>24</v>
      </c>
      <c r="H32" s="39">
        <v>7</v>
      </c>
      <c r="I32" s="39">
        <f>G32/H32</f>
        <v>3.4285714285714284</v>
      </c>
      <c r="J32" s="39">
        <v>4</v>
      </c>
      <c r="K32" s="39">
        <v>2</v>
      </c>
      <c r="L32" s="41">
        <v>2203.9899999999998</v>
      </c>
      <c r="M32" s="41">
        <v>371</v>
      </c>
      <c r="N32" s="37">
        <v>44393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17</v>
      </c>
      <c r="C33" s="28" t="s">
        <v>431</v>
      </c>
      <c r="D33" s="41">
        <v>103</v>
      </c>
      <c r="E33" s="39">
        <v>249</v>
      </c>
      <c r="F33" s="45">
        <f t="shared" si="2"/>
        <v>-0.58634538152610438</v>
      </c>
      <c r="G33" s="41">
        <v>16</v>
      </c>
      <c r="H33" s="39" t="s">
        <v>36</v>
      </c>
      <c r="I33" s="39" t="s">
        <v>36</v>
      </c>
      <c r="J33" s="39">
        <v>1</v>
      </c>
      <c r="K33" s="39">
        <v>6</v>
      </c>
      <c r="L33" s="41">
        <v>33904</v>
      </c>
      <c r="M33" s="41">
        <v>5720</v>
      </c>
      <c r="N33" s="37">
        <v>44365</v>
      </c>
      <c r="O33" s="36" t="s">
        <v>65</v>
      </c>
      <c r="P33" s="33"/>
      <c r="R33" s="38"/>
      <c r="T33" s="33"/>
      <c r="U33" s="32"/>
      <c r="V33" s="32"/>
      <c r="W33" s="32"/>
      <c r="X33" s="32"/>
      <c r="Y33" s="33"/>
      <c r="Z33" s="32"/>
    </row>
    <row r="34" spans="1:26" ht="25.35" customHeight="1">
      <c r="A34" s="35">
        <v>20</v>
      </c>
      <c r="B34" s="59">
        <v>19</v>
      </c>
      <c r="C34" s="47" t="s">
        <v>432</v>
      </c>
      <c r="D34" s="41">
        <v>88.1</v>
      </c>
      <c r="E34" s="39">
        <v>177.3</v>
      </c>
      <c r="F34" s="45">
        <f t="shared" si="2"/>
        <v>-0.50310208685843205</v>
      </c>
      <c r="G34" s="41">
        <v>17</v>
      </c>
      <c r="H34" s="39">
        <v>3</v>
      </c>
      <c r="I34" s="39">
        <f>G34/H34</f>
        <v>5.666666666666667</v>
      </c>
      <c r="J34" s="39">
        <v>1</v>
      </c>
      <c r="K34" s="39">
        <v>10</v>
      </c>
      <c r="L34" s="41">
        <v>54948</v>
      </c>
      <c r="M34" s="41">
        <v>11884</v>
      </c>
      <c r="N34" s="37">
        <v>44337</v>
      </c>
      <c r="O34" s="36" t="s">
        <v>41</v>
      </c>
      <c r="P34" s="33"/>
      <c r="Q34" s="54"/>
      <c r="R34" s="54"/>
      <c r="S34" s="54"/>
      <c r="T34" s="54"/>
      <c r="U34" s="54"/>
      <c r="V34" s="54"/>
      <c r="W34" s="54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76710.33</v>
      </c>
      <c r="E35" s="34">
        <f t="shared" ref="E35:G35" si="3">SUM(E23:E34)</f>
        <v>93287.07</v>
      </c>
      <c r="F35" s="65">
        <f t="shared" si="2"/>
        <v>-0.17769600867515728</v>
      </c>
      <c r="G35" s="34">
        <f t="shared" si="3"/>
        <v>14264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22</v>
      </c>
      <c r="C37" s="47" t="s">
        <v>433</v>
      </c>
      <c r="D37" s="41">
        <v>82.5</v>
      </c>
      <c r="E37" s="39">
        <v>143.35</v>
      </c>
      <c r="F37" s="45">
        <f>(D37-E37)/E37</f>
        <v>-0.42448552493896058</v>
      </c>
      <c r="G37" s="41">
        <v>15</v>
      </c>
      <c r="H37" s="39">
        <v>3</v>
      </c>
      <c r="I37" s="39">
        <f>G37/H37</f>
        <v>5</v>
      </c>
      <c r="J37" s="39">
        <v>1</v>
      </c>
      <c r="K37" s="39">
        <v>4</v>
      </c>
      <c r="L37" s="41">
        <v>11300.42</v>
      </c>
      <c r="M37" s="41">
        <v>1978</v>
      </c>
      <c r="N37" s="37">
        <v>44379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59">
        <v>25</v>
      </c>
      <c r="C38" s="51" t="s">
        <v>110</v>
      </c>
      <c r="D38" s="41">
        <v>80</v>
      </c>
      <c r="E38" s="39">
        <v>74</v>
      </c>
      <c r="F38" s="45">
        <f>(D38-E38)/E38</f>
        <v>8.1081081081081086E-2</v>
      </c>
      <c r="G38" s="41">
        <v>15</v>
      </c>
      <c r="H38" s="39">
        <v>2</v>
      </c>
      <c r="I38" s="39">
        <f>G38/H38</f>
        <v>7.5</v>
      </c>
      <c r="J38" s="39">
        <v>1</v>
      </c>
      <c r="K38" s="39">
        <v>12</v>
      </c>
      <c r="L38" s="41">
        <v>23598</v>
      </c>
      <c r="M38" s="41">
        <v>4149</v>
      </c>
      <c r="N38" s="37">
        <v>44323</v>
      </c>
      <c r="O38" s="36" t="s">
        <v>41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40" t="s">
        <v>257</v>
      </c>
      <c r="D39" s="41">
        <v>56</v>
      </c>
      <c r="E39" s="39" t="s">
        <v>36</v>
      </c>
      <c r="F39" s="39" t="s">
        <v>36</v>
      </c>
      <c r="G39" s="41">
        <v>28</v>
      </c>
      <c r="H39" s="30">
        <v>3</v>
      </c>
      <c r="I39" s="39">
        <f>G39/H39</f>
        <v>9.3333333333333339</v>
      </c>
      <c r="J39" s="39">
        <v>2</v>
      </c>
      <c r="K39" s="39" t="s">
        <v>36</v>
      </c>
      <c r="L39" s="41">
        <v>87110</v>
      </c>
      <c r="M39" s="41">
        <v>18308</v>
      </c>
      <c r="N39" s="37">
        <v>44008</v>
      </c>
      <c r="O39" s="36" t="s">
        <v>37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59">
        <v>21</v>
      </c>
      <c r="C40" s="28" t="s">
        <v>398</v>
      </c>
      <c r="D40" s="41">
        <v>53</v>
      </c>
      <c r="E40" s="39">
        <v>154</v>
      </c>
      <c r="F40" s="45">
        <f>(D40-E40)/E40</f>
        <v>-0.6558441558441559</v>
      </c>
      <c r="G40" s="41">
        <v>10</v>
      </c>
      <c r="H40" s="39">
        <v>2</v>
      </c>
      <c r="I40" s="39">
        <f>G40/H40</f>
        <v>5</v>
      </c>
      <c r="J40" s="39">
        <v>1</v>
      </c>
      <c r="K40" s="39">
        <v>6</v>
      </c>
      <c r="L40" s="41">
        <v>10961.52</v>
      </c>
      <c r="M40" s="41">
        <v>2051</v>
      </c>
      <c r="N40" s="37">
        <v>44365</v>
      </c>
      <c r="O40" s="4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56"/>
      <c r="Z40" s="32"/>
    </row>
    <row r="41" spans="1:26" ht="25.35" customHeight="1">
      <c r="A41" s="35">
        <v>25</v>
      </c>
      <c r="B41" s="35">
        <v>24</v>
      </c>
      <c r="C41" s="28" t="s">
        <v>434</v>
      </c>
      <c r="D41" s="41">
        <v>49</v>
      </c>
      <c r="E41" s="39">
        <v>83</v>
      </c>
      <c r="F41" s="45">
        <f>(D41-E41)/E41</f>
        <v>-0.40963855421686746</v>
      </c>
      <c r="G41" s="41">
        <v>10</v>
      </c>
      <c r="H41" s="39" t="s">
        <v>36</v>
      </c>
      <c r="I41" s="39" t="s">
        <v>36</v>
      </c>
      <c r="J41" s="39">
        <v>1</v>
      </c>
      <c r="K41" s="39">
        <v>4</v>
      </c>
      <c r="L41" s="41">
        <v>5275</v>
      </c>
      <c r="M41" s="41">
        <v>944</v>
      </c>
      <c r="N41" s="37">
        <v>44379</v>
      </c>
      <c r="O41" s="36" t="s">
        <v>65</v>
      </c>
      <c r="P41" s="33"/>
      <c r="R41" s="38"/>
      <c r="T41" s="33"/>
      <c r="U41" s="32"/>
      <c r="V41" s="32"/>
      <c r="W41" s="32"/>
      <c r="X41" s="32"/>
      <c r="Y41" s="33"/>
      <c r="Z41" s="32"/>
    </row>
    <row r="42" spans="1:26" ht="25.35" customHeight="1">
      <c r="A42" s="35">
        <v>26</v>
      </c>
      <c r="B42" s="39" t="s">
        <v>36</v>
      </c>
      <c r="C42" s="50" t="s">
        <v>406</v>
      </c>
      <c r="D42" s="41">
        <v>45</v>
      </c>
      <c r="E42" s="39" t="s">
        <v>36</v>
      </c>
      <c r="F42" s="39" t="s">
        <v>36</v>
      </c>
      <c r="G42" s="41">
        <v>7</v>
      </c>
      <c r="H42" s="39">
        <v>1</v>
      </c>
      <c r="I42" s="39">
        <f>G42/H42</f>
        <v>7</v>
      </c>
      <c r="J42" s="39">
        <v>1</v>
      </c>
      <c r="K42" s="39" t="s">
        <v>36</v>
      </c>
      <c r="L42" s="41">
        <v>23358.42</v>
      </c>
      <c r="M42" s="41">
        <v>4228</v>
      </c>
      <c r="N42" s="37">
        <v>44316</v>
      </c>
      <c r="O42" s="36" t="s">
        <v>68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41.5</v>
      </c>
      <c r="E43" s="39" t="s">
        <v>36</v>
      </c>
      <c r="F43" s="39" t="s">
        <v>36</v>
      </c>
      <c r="G43" s="41">
        <v>24</v>
      </c>
      <c r="H43" s="30">
        <v>3</v>
      </c>
      <c r="I43" s="39">
        <f>G43/H43</f>
        <v>8</v>
      </c>
      <c r="J43" s="39">
        <v>2</v>
      </c>
      <c r="K43" s="39" t="s">
        <v>36</v>
      </c>
      <c r="L43" s="41">
        <v>136032</v>
      </c>
      <c r="M43" s="41">
        <v>28049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5"/>
      <c r="X43" s="56"/>
      <c r="Y43" s="56"/>
      <c r="Z43" s="32"/>
    </row>
    <row r="44" spans="1:26" ht="25.35" customHeight="1">
      <c r="A44" s="35">
        <v>28</v>
      </c>
      <c r="B44" s="35">
        <v>20</v>
      </c>
      <c r="C44" s="48" t="s">
        <v>395</v>
      </c>
      <c r="D44" s="41">
        <v>34</v>
      </c>
      <c r="E44" s="39">
        <v>154</v>
      </c>
      <c r="F44" s="45">
        <f>(D44-E44)/E44</f>
        <v>-0.77922077922077926</v>
      </c>
      <c r="G44" s="41">
        <v>7</v>
      </c>
      <c r="H44" s="30">
        <v>4</v>
      </c>
      <c r="I44" s="39">
        <f>G44/H44</f>
        <v>1.75</v>
      </c>
      <c r="J44" s="39">
        <v>2</v>
      </c>
      <c r="K44" s="39">
        <v>13</v>
      </c>
      <c r="L44" s="41">
        <v>45003</v>
      </c>
      <c r="M44" s="41">
        <v>9366</v>
      </c>
      <c r="N44" s="37">
        <v>44316</v>
      </c>
      <c r="O44" s="36" t="s">
        <v>41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42" t="s">
        <v>36</v>
      </c>
      <c r="C45" s="28" t="s">
        <v>236</v>
      </c>
      <c r="D45" s="41">
        <v>20</v>
      </c>
      <c r="E45" s="39" t="s">
        <v>36</v>
      </c>
      <c r="F45" s="39" t="s">
        <v>36</v>
      </c>
      <c r="G45" s="41">
        <v>10</v>
      </c>
      <c r="H45" s="39">
        <v>2</v>
      </c>
      <c r="I45" s="39">
        <f>G45/H45</f>
        <v>5</v>
      </c>
      <c r="J45" s="39">
        <v>1</v>
      </c>
      <c r="K45" s="39" t="s">
        <v>36</v>
      </c>
      <c r="L45" s="41">
        <v>115830.42</v>
      </c>
      <c r="M45" s="41">
        <v>23509</v>
      </c>
      <c r="N45" s="37">
        <v>44106</v>
      </c>
      <c r="O45" s="36" t="s">
        <v>68</v>
      </c>
      <c r="P45" s="33"/>
      <c r="Q45" s="54"/>
      <c r="R45" s="54"/>
      <c r="S45" s="54"/>
      <c r="T45" s="54"/>
      <c r="U45" s="54"/>
      <c r="V45" s="55"/>
      <c r="W45" s="55"/>
      <c r="X45" s="56"/>
      <c r="Y45" s="56"/>
      <c r="Z45" s="32"/>
    </row>
    <row r="46" spans="1:26" ht="25.35" customHeight="1">
      <c r="A46" s="35">
        <v>30</v>
      </c>
      <c r="B46" s="35">
        <v>13</v>
      </c>
      <c r="C46" s="28" t="s">
        <v>435</v>
      </c>
      <c r="D46" s="41">
        <v>16</v>
      </c>
      <c r="E46" s="39">
        <v>711.93</v>
      </c>
      <c r="F46" s="45">
        <f>(D46-E46)/E46</f>
        <v>-0.97752588035340549</v>
      </c>
      <c r="G46" s="41">
        <v>4</v>
      </c>
      <c r="H46" s="39">
        <v>1</v>
      </c>
      <c r="I46" s="39">
        <f>G46/H46</f>
        <v>4</v>
      </c>
      <c r="J46" s="39">
        <v>1</v>
      </c>
      <c r="K46" s="39">
        <v>3</v>
      </c>
      <c r="L46" s="41">
        <v>6368.18</v>
      </c>
      <c r="M46" s="41">
        <v>1608</v>
      </c>
      <c r="N46" s="37">
        <v>44386</v>
      </c>
      <c r="O46" s="36" t="s">
        <v>48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77187.33</v>
      </c>
      <c r="E47" s="34">
        <f t="shared" ref="E47:G47" si="4">SUM(E35:E46)</f>
        <v>94607.35</v>
      </c>
      <c r="F47" s="65">
        <f>(D47-E47)/E47</f>
        <v>-0.18412966857226212</v>
      </c>
      <c r="G47" s="34">
        <f t="shared" si="4"/>
        <v>14394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69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58" t="s">
        <v>383</v>
      </c>
      <c r="D49" s="41">
        <v>4</v>
      </c>
      <c r="E49" s="39" t="s">
        <v>36</v>
      </c>
      <c r="F49" s="39" t="s">
        <v>36</v>
      </c>
      <c r="G49" s="41">
        <v>2</v>
      </c>
      <c r="H49" s="30">
        <v>1</v>
      </c>
      <c r="I49" s="39">
        <f>G49/H49</f>
        <v>2</v>
      </c>
      <c r="J49" s="39">
        <v>2</v>
      </c>
      <c r="K49" s="39" t="s">
        <v>36</v>
      </c>
      <c r="L49" s="41">
        <v>89748</v>
      </c>
      <c r="M49" s="41">
        <v>20912</v>
      </c>
      <c r="N49" s="37">
        <v>43875</v>
      </c>
      <c r="O49" s="36" t="s">
        <v>68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59" t="s">
        <v>34</v>
      </c>
      <c r="C50" s="47" t="s">
        <v>413</v>
      </c>
      <c r="D50" s="41"/>
      <c r="E50" s="39" t="s">
        <v>36</v>
      </c>
      <c r="F50" s="39" t="s">
        <v>36</v>
      </c>
      <c r="G50" s="41"/>
      <c r="H50" s="39"/>
      <c r="I50" s="39"/>
      <c r="J50" s="39"/>
      <c r="K50" s="39">
        <v>1</v>
      </c>
      <c r="L50" s="41"/>
      <c r="M50" s="41"/>
      <c r="N50" s="37">
        <v>44400</v>
      </c>
      <c r="O50" s="36" t="s">
        <v>91</v>
      </c>
      <c r="P50" s="33"/>
      <c r="Q50" s="54"/>
      <c r="R50" s="54"/>
      <c r="S50" s="54"/>
      <c r="T50" s="54"/>
      <c r="U50" s="54"/>
      <c r="V50" s="55"/>
      <c r="W50" s="55"/>
      <c r="X50" s="56"/>
      <c r="Y50" s="57"/>
      <c r="Z50" s="32"/>
    </row>
    <row r="51" spans="1:26" ht="25.35" customHeight="1">
      <c r="A51" s="14"/>
      <c r="B51" s="14"/>
      <c r="C51" s="27" t="s">
        <v>136</v>
      </c>
      <c r="D51" s="34">
        <f>SUM(D47:D50)</f>
        <v>77191.33</v>
      </c>
      <c r="E51" s="34">
        <f t="shared" ref="E51:G51" si="5">SUM(E47:E50)</f>
        <v>94607.35</v>
      </c>
      <c r="F51" s="65">
        <f t="shared" ref="F51" si="6">(D51-E51)/E51</f>
        <v>-0.18408738855913417</v>
      </c>
      <c r="G51" s="34">
        <f t="shared" si="5"/>
        <v>14396</v>
      </c>
      <c r="H51" s="34"/>
      <c r="I51" s="16"/>
      <c r="J51" s="15"/>
      <c r="K51" s="17"/>
      <c r="L51" s="18"/>
      <c r="M51" s="22"/>
      <c r="N51" s="19"/>
      <c r="O51" s="46"/>
    </row>
    <row r="52" spans="1:26" ht="23.1" customHeight="1"/>
    <row r="53" spans="1:26" ht="17.25" customHeight="1"/>
    <row r="54" spans="1:26" ht="16.5" customHeight="1"/>
    <row r="67" spans="16:18">
      <c r="R67" s="33"/>
    </row>
    <row r="70" spans="16:18">
      <c r="P70" s="33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sheetPr codeName="Sheet79"/>
  <dimension ref="A1:Z70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8.88671875" style="1"/>
    <col min="26" max="26" width="14.88671875" style="1" customWidth="1"/>
    <col min="27" max="16384" width="8.88671875" style="1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424</v>
      </c>
      <c r="E6" s="4" t="s">
        <v>438</v>
      </c>
      <c r="F6" s="156"/>
      <c r="G6" s="4" t="s">
        <v>424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</row>
    <row r="10" spans="1:26">
      <c r="A10" s="159"/>
      <c r="B10" s="159"/>
      <c r="C10" s="156"/>
      <c r="D10" s="75" t="s">
        <v>426</v>
      </c>
      <c r="E10" s="75" t="s">
        <v>439</v>
      </c>
      <c r="F10" s="156"/>
      <c r="G10" s="75" t="s">
        <v>426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348</v>
      </c>
      <c r="D13" s="41">
        <v>36231.61</v>
      </c>
      <c r="E13" s="39" t="s">
        <v>36</v>
      </c>
      <c r="F13" s="39" t="s">
        <v>36</v>
      </c>
      <c r="G13" s="41">
        <v>6942</v>
      </c>
      <c r="H13" s="39">
        <v>154</v>
      </c>
      <c r="I13" s="39">
        <f t="shared" ref="I13:I22" si="0">G13/H13</f>
        <v>45.077922077922075</v>
      </c>
      <c r="J13" s="39">
        <v>15</v>
      </c>
      <c r="K13" s="39">
        <v>1</v>
      </c>
      <c r="L13" s="41">
        <v>41627.620000000003</v>
      </c>
      <c r="M13" s="41">
        <v>7995</v>
      </c>
      <c r="N13" s="37">
        <v>44393</v>
      </c>
      <c r="O13" s="36" t="s">
        <v>45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332</v>
      </c>
      <c r="D14" s="41">
        <v>14251.92</v>
      </c>
      <c r="E14" s="39" t="s">
        <v>36</v>
      </c>
      <c r="F14" s="39" t="s">
        <v>36</v>
      </c>
      <c r="G14" s="41">
        <v>2273</v>
      </c>
      <c r="H14" s="39">
        <v>98</v>
      </c>
      <c r="I14" s="39">
        <f t="shared" si="0"/>
        <v>23.193877551020407</v>
      </c>
      <c r="J14" s="39">
        <v>14</v>
      </c>
      <c r="K14" s="39">
        <v>1</v>
      </c>
      <c r="L14" s="41">
        <v>16234.67</v>
      </c>
      <c r="M14" s="41">
        <v>2465</v>
      </c>
      <c r="N14" s="37">
        <v>44393</v>
      </c>
      <c r="O14" s="36" t="s">
        <v>39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>
        <v>1</v>
      </c>
      <c r="C15" s="28" t="s">
        <v>392</v>
      </c>
      <c r="D15" s="41">
        <v>11853.49</v>
      </c>
      <c r="E15" s="39">
        <v>32927.58</v>
      </c>
      <c r="F15" s="45">
        <f t="shared" ref="F15:F21" si="1">(D15-E15)/E15</f>
        <v>-0.64001332621468088</v>
      </c>
      <c r="G15" s="41">
        <v>1702</v>
      </c>
      <c r="H15" s="39">
        <v>113</v>
      </c>
      <c r="I15" s="39">
        <f t="shared" si="0"/>
        <v>15.061946902654867</v>
      </c>
      <c r="J15" s="39">
        <v>15</v>
      </c>
      <c r="K15" s="39">
        <v>2</v>
      </c>
      <c r="L15" s="41">
        <v>65119</v>
      </c>
      <c r="M15" s="41">
        <v>9965</v>
      </c>
      <c r="N15" s="37">
        <v>44386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394</v>
      </c>
      <c r="D16" s="41">
        <v>11139.2</v>
      </c>
      <c r="E16" s="39">
        <v>14043.49</v>
      </c>
      <c r="F16" s="45">
        <f t="shared" si="1"/>
        <v>-0.20680685499117379</v>
      </c>
      <c r="G16" s="41">
        <v>1735</v>
      </c>
      <c r="H16" s="39">
        <v>83</v>
      </c>
      <c r="I16" s="39">
        <f t="shared" si="0"/>
        <v>20.903614457831324</v>
      </c>
      <c r="J16" s="39">
        <v>10</v>
      </c>
      <c r="K16" s="39">
        <v>4</v>
      </c>
      <c r="L16" s="41">
        <v>170917</v>
      </c>
      <c r="M16" s="41">
        <v>26878</v>
      </c>
      <c r="N16" s="37">
        <v>44372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365</v>
      </c>
      <c r="D17" s="41">
        <v>4110.8999999999996</v>
      </c>
      <c r="E17" s="39">
        <v>6140.02</v>
      </c>
      <c r="F17" s="45">
        <f t="shared" si="1"/>
        <v>-0.33047449356842495</v>
      </c>
      <c r="G17" s="41">
        <v>855</v>
      </c>
      <c r="H17" s="39">
        <v>63</v>
      </c>
      <c r="I17" s="39">
        <f t="shared" si="0"/>
        <v>13.571428571428571</v>
      </c>
      <c r="J17" s="39">
        <v>11</v>
      </c>
      <c r="K17" s="39">
        <v>3</v>
      </c>
      <c r="L17" s="41">
        <v>35623</v>
      </c>
      <c r="M17" s="41">
        <v>7780</v>
      </c>
      <c r="N17" s="37">
        <v>44379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6</v>
      </c>
      <c r="C18" s="28" t="s">
        <v>391</v>
      </c>
      <c r="D18" s="41">
        <v>3499.03</v>
      </c>
      <c r="E18" s="39">
        <v>3421.17</v>
      </c>
      <c r="F18" s="45">
        <f t="shared" si="1"/>
        <v>2.2758296138455595E-2</v>
      </c>
      <c r="G18" s="41">
        <v>686</v>
      </c>
      <c r="H18" s="39">
        <v>35</v>
      </c>
      <c r="I18" s="39">
        <f t="shared" si="0"/>
        <v>19.600000000000001</v>
      </c>
      <c r="J18" s="39">
        <v>9</v>
      </c>
      <c r="K18" s="39">
        <v>7</v>
      </c>
      <c r="L18" s="41">
        <v>75646</v>
      </c>
      <c r="M18" s="41">
        <v>16833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5</v>
      </c>
      <c r="C19" s="67" t="s">
        <v>243</v>
      </c>
      <c r="D19" s="41">
        <v>3118.41</v>
      </c>
      <c r="E19" s="39">
        <v>3997.12</v>
      </c>
      <c r="F19" s="45">
        <f t="shared" si="1"/>
        <v>-0.21983578176286928</v>
      </c>
      <c r="G19" s="41">
        <v>637</v>
      </c>
      <c r="H19" s="39">
        <v>50</v>
      </c>
      <c r="I19" s="39">
        <f t="shared" si="0"/>
        <v>12.74</v>
      </c>
      <c r="J19" s="39">
        <v>11</v>
      </c>
      <c r="K19" s="39">
        <v>4</v>
      </c>
      <c r="L19" s="41">
        <v>39619.43</v>
      </c>
      <c r="M19" s="41">
        <v>8823</v>
      </c>
      <c r="N19" s="37">
        <v>44372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4</v>
      </c>
      <c r="C20" s="28" t="s">
        <v>427</v>
      </c>
      <c r="D20" s="41">
        <v>1921.65</v>
      </c>
      <c r="E20" s="39">
        <v>4728.8999999999996</v>
      </c>
      <c r="F20" s="45">
        <f t="shared" si="1"/>
        <v>-0.59363699803336922</v>
      </c>
      <c r="G20" s="41">
        <v>292</v>
      </c>
      <c r="H20" s="39">
        <v>21</v>
      </c>
      <c r="I20" s="39">
        <f t="shared" si="0"/>
        <v>13.904761904761905</v>
      </c>
      <c r="J20" s="39">
        <v>5</v>
      </c>
      <c r="K20" s="39">
        <v>3</v>
      </c>
      <c r="L20" s="41">
        <v>27080</v>
      </c>
      <c r="M20" s="41">
        <v>4505</v>
      </c>
      <c r="N20" s="37">
        <v>44379</v>
      </c>
      <c r="O20" s="36" t="s">
        <v>43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61">
        <v>10</v>
      </c>
      <c r="C21" s="28" t="s">
        <v>390</v>
      </c>
      <c r="D21" s="41">
        <v>1683.94</v>
      </c>
      <c r="E21" s="39">
        <v>2102.4899999999998</v>
      </c>
      <c r="F21" s="45">
        <f t="shared" si="1"/>
        <v>-0.19907347954092516</v>
      </c>
      <c r="G21" s="41">
        <v>247</v>
      </c>
      <c r="H21" s="39">
        <v>10</v>
      </c>
      <c r="I21" s="39">
        <f t="shared" si="0"/>
        <v>24.7</v>
      </c>
      <c r="J21" s="39">
        <v>4</v>
      </c>
      <c r="K21" s="39">
        <v>7</v>
      </c>
      <c r="L21" s="41">
        <v>103896.23</v>
      </c>
      <c r="M21" s="41">
        <v>16645</v>
      </c>
      <c r="N21" s="37">
        <v>44351</v>
      </c>
      <c r="O21" s="36" t="s">
        <v>45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5.35" customHeight="1">
      <c r="A22" s="35">
        <v>10</v>
      </c>
      <c r="B22" s="61" t="s">
        <v>34</v>
      </c>
      <c r="C22" s="28" t="s">
        <v>412</v>
      </c>
      <c r="D22" s="41">
        <v>1604.07</v>
      </c>
      <c r="E22" s="39" t="s">
        <v>36</v>
      </c>
      <c r="F22" s="39" t="s">
        <v>36</v>
      </c>
      <c r="G22" s="41">
        <v>261</v>
      </c>
      <c r="H22" s="39">
        <v>34</v>
      </c>
      <c r="I22" s="39">
        <f t="shared" si="0"/>
        <v>7.6764705882352944</v>
      </c>
      <c r="J22" s="39">
        <v>11</v>
      </c>
      <c r="K22" s="39">
        <v>1</v>
      </c>
      <c r="L22" s="41">
        <v>1604.07</v>
      </c>
      <c r="M22" s="41">
        <v>261</v>
      </c>
      <c r="N22" s="37">
        <v>44393</v>
      </c>
      <c r="O22" s="36" t="s">
        <v>91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89414.22</v>
      </c>
      <c r="E23" s="34">
        <f t="shared" ref="E23:G23" si="2">SUM(E13:E22)</f>
        <v>67360.77</v>
      </c>
      <c r="F23" s="53">
        <f t="shared" ref="F23" si="3">(D23-E23)/E23</f>
        <v>0.32739308057197081</v>
      </c>
      <c r="G23" s="34">
        <f t="shared" si="2"/>
        <v>15630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430</v>
      </c>
      <c r="D25" s="41">
        <v>1338.49</v>
      </c>
      <c r="E25" s="39" t="s">
        <v>36</v>
      </c>
      <c r="F25" s="39" t="s">
        <v>36</v>
      </c>
      <c r="G25" s="41">
        <v>213</v>
      </c>
      <c r="H25" s="39">
        <v>58</v>
      </c>
      <c r="I25" s="39">
        <f t="shared" ref="I25:I30" si="4">G25/H25</f>
        <v>3.6724137931034484</v>
      </c>
      <c r="J25" s="39">
        <v>12</v>
      </c>
      <c r="K25" s="39">
        <v>1</v>
      </c>
      <c r="L25" s="41">
        <v>1338.49</v>
      </c>
      <c r="M25" s="41">
        <v>213</v>
      </c>
      <c r="N25" s="37">
        <v>44393</v>
      </c>
      <c r="O25" s="36" t="s">
        <v>68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7</v>
      </c>
      <c r="C26" s="28" t="s">
        <v>428</v>
      </c>
      <c r="D26" s="41">
        <v>1008.56</v>
      </c>
      <c r="E26" s="39">
        <v>2218.6799999999998</v>
      </c>
      <c r="F26" s="45">
        <f t="shared" ref="F26:F35" si="5">(D26-E26)/E26</f>
        <v>-0.54542340490742247</v>
      </c>
      <c r="G26" s="41">
        <v>199</v>
      </c>
      <c r="H26" s="39">
        <v>17</v>
      </c>
      <c r="I26" s="39">
        <f t="shared" si="4"/>
        <v>11.705882352941176</v>
      </c>
      <c r="J26" s="39">
        <v>6</v>
      </c>
      <c r="K26" s="39">
        <v>6</v>
      </c>
      <c r="L26" s="41">
        <v>65857.850000000006</v>
      </c>
      <c r="M26" s="41">
        <v>14385</v>
      </c>
      <c r="N26" s="37">
        <v>44358</v>
      </c>
      <c r="O26" s="36" t="s">
        <v>39</v>
      </c>
      <c r="P26" s="33"/>
      <c r="Q26" s="54"/>
      <c r="R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8</v>
      </c>
      <c r="C27" s="28" t="s">
        <v>435</v>
      </c>
      <c r="D27" s="41">
        <v>711.93</v>
      </c>
      <c r="E27" s="39">
        <v>2202.91</v>
      </c>
      <c r="F27" s="45">
        <f t="shared" si="5"/>
        <v>-0.67682292967029978</v>
      </c>
      <c r="G27" s="41">
        <v>177</v>
      </c>
      <c r="H27" s="39">
        <v>42</v>
      </c>
      <c r="I27" s="39">
        <f t="shared" si="4"/>
        <v>4.2142857142857144</v>
      </c>
      <c r="J27" s="39">
        <v>12</v>
      </c>
      <c r="K27" s="39">
        <v>2</v>
      </c>
      <c r="L27" s="41">
        <v>5749.79</v>
      </c>
      <c r="M27" s="41">
        <v>1445</v>
      </c>
      <c r="N27" s="37">
        <v>44386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11</v>
      </c>
      <c r="C28" s="28" t="s">
        <v>396</v>
      </c>
      <c r="D28" s="41">
        <v>558</v>
      </c>
      <c r="E28" s="39">
        <v>1606</v>
      </c>
      <c r="F28" s="45">
        <f t="shared" si="5"/>
        <v>-0.65255292652552932</v>
      </c>
      <c r="G28" s="41">
        <v>100</v>
      </c>
      <c r="H28" s="39">
        <v>6</v>
      </c>
      <c r="I28" s="39">
        <f t="shared" si="4"/>
        <v>16.666666666666668</v>
      </c>
      <c r="J28" s="39">
        <v>2</v>
      </c>
      <c r="K28" s="39">
        <v>3</v>
      </c>
      <c r="L28" s="41">
        <v>5667.58</v>
      </c>
      <c r="M28" s="41">
        <v>1082</v>
      </c>
      <c r="N28" s="37">
        <v>44379</v>
      </c>
      <c r="O28" s="36" t="s">
        <v>59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2">
        <v>12</v>
      </c>
      <c r="C29" s="28" t="s">
        <v>304</v>
      </c>
      <c r="D29" s="41">
        <v>339.1</v>
      </c>
      <c r="E29" s="39">
        <v>1204.78</v>
      </c>
      <c r="F29" s="45">
        <f t="shared" si="5"/>
        <v>-0.71853782433307323</v>
      </c>
      <c r="G29" s="41">
        <v>54</v>
      </c>
      <c r="H29" s="39">
        <v>3</v>
      </c>
      <c r="I29" s="39">
        <f t="shared" si="4"/>
        <v>18</v>
      </c>
      <c r="J29" s="39">
        <v>2</v>
      </c>
      <c r="K29" s="39">
        <v>8</v>
      </c>
      <c r="L29" s="41">
        <v>106305</v>
      </c>
      <c r="M29" s="41">
        <v>16930</v>
      </c>
      <c r="N29" s="37">
        <v>44344</v>
      </c>
      <c r="O29" s="46" t="s">
        <v>37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61">
        <v>15</v>
      </c>
      <c r="C30" s="28" t="s">
        <v>429</v>
      </c>
      <c r="D30" s="41">
        <v>311.5</v>
      </c>
      <c r="E30" s="39">
        <v>360.5</v>
      </c>
      <c r="F30" s="45">
        <f t="shared" si="5"/>
        <v>-0.13592233009708737</v>
      </c>
      <c r="G30" s="41">
        <v>56</v>
      </c>
      <c r="H30" s="39">
        <v>4</v>
      </c>
      <c r="I30" s="39">
        <f t="shared" si="4"/>
        <v>14</v>
      </c>
      <c r="J30" s="39">
        <v>2</v>
      </c>
      <c r="K30" s="39">
        <v>8</v>
      </c>
      <c r="L30" s="41">
        <v>25382</v>
      </c>
      <c r="M30" s="41">
        <v>4446</v>
      </c>
      <c r="N30" s="37">
        <v>44344</v>
      </c>
      <c r="O30" s="36" t="s">
        <v>41</v>
      </c>
      <c r="P30" s="33"/>
      <c r="R30" s="38"/>
      <c r="T30" s="33"/>
      <c r="U30" s="32"/>
      <c r="V30" s="32"/>
      <c r="W30" s="32"/>
      <c r="X30" s="32"/>
      <c r="Y30" s="32"/>
      <c r="Z30" s="33"/>
    </row>
    <row r="31" spans="1:26" ht="25.35" customHeight="1">
      <c r="A31" s="35">
        <v>17</v>
      </c>
      <c r="B31" s="61">
        <v>13</v>
      </c>
      <c r="C31" s="28" t="s">
        <v>431</v>
      </c>
      <c r="D31" s="41">
        <v>249</v>
      </c>
      <c r="E31" s="39">
        <v>824</v>
      </c>
      <c r="F31" s="45">
        <f t="shared" si="5"/>
        <v>-0.69781553398058249</v>
      </c>
      <c r="G31" s="41">
        <v>42</v>
      </c>
      <c r="H31" s="39" t="s">
        <v>36</v>
      </c>
      <c r="I31" s="39" t="s">
        <v>36</v>
      </c>
      <c r="J31" s="39">
        <v>1</v>
      </c>
      <c r="K31" s="39">
        <v>5</v>
      </c>
      <c r="L31" s="41">
        <v>33702</v>
      </c>
      <c r="M31" s="41">
        <v>5686</v>
      </c>
      <c r="N31" s="37">
        <v>44365</v>
      </c>
      <c r="O31" s="36" t="s">
        <v>65</v>
      </c>
      <c r="P31" s="33"/>
      <c r="R31" s="38"/>
      <c r="T31" s="33"/>
      <c r="U31" s="32"/>
      <c r="V31" s="32"/>
      <c r="W31" s="32"/>
      <c r="X31" s="32"/>
      <c r="Y31" s="32"/>
      <c r="Z31" s="33"/>
    </row>
    <row r="32" spans="1:26" ht="25.35" customHeight="1">
      <c r="A32" s="35">
        <v>18</v>
      </c>
      <c r="B32" s="59">
        <v>20</v>
      </c>
      <c r="C32" s="40" t="s">
        <v>216</v>
      </c>
      <c r="D32" s="41">
        <v>230</v>
      </c>
      <c r="E32" s="41">
        <v>158</v>
      </c>
      <c r="F32" s="45">
        <f t="shared" si="5"/>
        <v>0.45569620253164556</v>
      </c>
      <c r="G32" s="41">
        <v>46</v>
      </c>
      <c r="H32" s="39" t="s">
        <v>36</v>
      </c>
      <c r="I32" s="39" t="s">
        <v>36</v>
      </c>
      <c r="J32" s="39">
        <v>1</v>
      </c>
      <c r="K32" s="39">
        <v>8</v>
      </c>
      <c r="L32" s="41">
        <v>4939.92</v>
      </c>
      <c r="M32" s="41">
        <v>982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1">
        <v>16</v>
      </c>
      <c r="C33" s="28" t="s">
        <v>432</v>
      </c>
      <c r="D33" s="41">
        <v>177.3</v>
      </c>
      <c r="E33" s="39">
        <v>301.75</v>
      </c>
      <c r="F33" s="45">
        <f t="shared" si="5"/>
        <v>-0.41242750621375307</v>
      </c>
      <c r="G33" s="41">
        <v>34</v>
      </c>
      <c r="H33" s="39">
        <v>3</v>
      </c>
      <c r="I33" s="39">
        <f>G33/H33</f>
        <v>11.333333333333334</v>
      </c>
      <c r="J33" s="39">
        <v>1</v>
      </c>
      <c r="K33" s="39">
        <v>9</v>
      </c>
      <c r="L33" s="41">
        <v>54632</v>
      </c>
      <c r="M33" s="41">
        <v>11811</v>
      </c>
      <c r="N33" s="37">
        <v>44337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1">
        <v>18</v>
      </c>
      <c r="C34" s="48" t="s">
        <v>395</v>
      </c>
      <c r="D34" s="41">
        <v>154</v>
      </c>
      <c r="E34" s="39">
        <v>142.97</v>
      </c>
      <c r="F34" s="45">
        <f t="shared" si="5"/>
        <v>7.7149052248723524E-2</v>
      </c>
      <c r="G34" s="41">
        <v>33</v>
      </c>
      <c r="H34" s="30">
        <v>4</v>
      </c>
      <c r="I34" s="39">
        <f>G34/H34</f>
        <v>8.25</v>
      </c>
      <c r="J34" s="39">
        <v>2</v>
      </c>
      <c r="K34" s="39">
        <v>12</v>
      </c>
      <c r="L34" s="41">
        <v>44931</v>
      </c>
      <c r="M34" s="41">
        <v>9348</v>
      </c>
      <c r="N34" s="37">
        <v>44316</v>
      </c>
      <c r="O34" s="36" t="s">
        <v>41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94492.1</v>
      </c>
      <c r="E35" s="34">
        <f t="shared" ref="E35:G35" si="6">SUM(E23:E34)</f>
        <v>76380.36</v>
      </c>
      <c r="F35" s="53">
        <f t="shared" si="5"/>
        <v>0.23712561710890084</v>
      </c>
      <c r="G35" s="34">
        <f t="shared" si="6"/>
        <v>16584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22</v>
      </c>
      <c r="C37" s="28" t="s">
        <v>398</v>
      </c>
      <c r="D37" s="41">
        <v>154</v>
      </c>
      <c r="E37" s="39">
        <v>98</v>
      </c>
      <c r="F37" s="45">
        <f>(D37-E37)/E37</f>
        <v>0.5714285714285714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>
        <v>5</v>
      </c>
      <c r="L37" s="41">
        <v>10879.52</v>
      </c>
      <c r="M37" s="41">
        <v>2034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1">
        <v>9</v>
      </c>
      <c r="C38" s="28" t="s">
        <v>433</v>
      </c>
      <c r="D38" s="41">
        <v>143.35</v>
      </c>
      <c r="E38" s="39">
        <v>2109.2399999999998</v>
      </c>
      <c r="F38" s="45">
        <f>(D38-E38)/E38</f>
        <v>-0.93203713185792048</v>
      </c>
      <c r="G38" s="41">
        <v>23</v>
      </c>
      <c r="H38" s="39">
        <v>3</v>
      </c>
      <c r="I38" s="39">
        <f>G38/H38</f>
        <v>7.666666666666667</v>
      </c>
      <c r="J38" s="39">
        <v>2</v>
      </c>
      <c r="K38" s="39">
        <v>3</v>
      </c>
      <c r="L38" s="41">
        <v>10862.47</v>
      </c>
      <c r="M38" s="41">
        <v>1902</v>
      </c>
      <c r="N38" s="37">
        <v>44379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382</v>
      </c>
      <c r="D39" s="41">
        <v>94</v>
      </c>
      <c r="E39" s="39" t="s">
        <v>36</v>
      </c>
      <c r="F39" s="39" t="s">
        <v>36</v>
      </c>
      <c r="G39" s="41">
        <v>44</v>
      </c>
      <c r="H39" s="30">
        <v>4</v>
      </c>
      <c r="I39" s="39">
        <f>G39/H39</f>
        <v>11</v>
      </c>
      <c r="J39" s="39">
        <v>2</v>
      </c>
      <c r="K39" s="39" t="s">
        <v>36</v>
      </c>
      <c r="L39" s="41">
        <v>246158</v>
      </c>
      <c r="M39" s="41">
        <v>51097</v>
      </c>
      <c r="N39" s="37">
        <v>43840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32"/>
      <c r="Z39" s="56"/>
    </row>
    <row r="40" spans="1:26" ht="25.35" customHeight="1">
      <c r="A40" s="35">
        <v>24</v>
      </c>
      <c r="B40" s="62">
        <v>14</v>
      </c>
      <c r="C40" s="47" t="s">
        <v>434</v>
      </c>
      <c r="D40" s="41">
        <v>83</v>
      </c>
      <c r="E40" s="39">
        <v>473</v>
      </c>
      <c r="F40" s="45">
        <f>(D40-E40)/E40</f>
        <v>-0.82452431289640593</v>
      </c>
      <c r="G40" s="41">
        <v>14</v>
      </c>
      <c r="H40" s="39" t="s">
        <v>36</v>
      </c>
      <c r="I40" s="39" t="s">
        <v>36</v>
      </c>
      <c r="J40" s="39">
        <v>1</v>
      </c>
      <c r="K40" s="39">
        <v>3</v>
      </c>
      <c r="L40" s="41">
        <v>5180</v>
      </c>
      <c r="M40" s="41">
        <v>926</v>
      </c>
      <c r="N40" s="37">
        <v>44379</v>
      </c>
      <c r="O40" s="36" t="s">
        <v>65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2">
        <v>23</v>
      </c>
      <c r="C41" s="51" t="s">
        <v>110</v>
      </c>
      <c r="D41" s="41">
        <v>74</v>
      </c>
      <c r="E41" s="39">
        <v>54</v>
      </c>
      <c r="F41" s="45">
        <f>(D41-E41)/E41</f>
        <v>0.37037037037037035</v>
      </c>
      <c r="G41" s="41">
        <v>13</v>
      </c>
      <c r="H41" s="39">
        <v>2</v>
      </c>
      <c r="I41" s="39">
        <f t="shared" ref="I41:I46" si="7">G41/H41</f>
        <v>6.5</v>
      </c>
      <c r="J41" s="39">
        <v>1</v>
      </c>
      <c r="K41" s="39">
        <v>11</v>
      </c>
      <c r="L41" s="41">
        <v>23354</v>
      </c>
      <c r="M41" s="41">
        <v>4105</v>
      </c>
      <c r="N41" s="37">
        <v>44323</v>
      </c>
      <c r="O41" s="36" t="s">
        <v>41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7"/>
    </row>
    <row r="42" spans="1:26" ht="25.35" customHeight="1">
      <c r="A42" s="35">
        <v>26</v>
      </c>
      <c r="B42" s="39" t="s">
        <v>36</v>
      </c>
      <c r="C42" s="28" t="s">
        <v>385</v>
      </c>
      <c r="D42" s="41">
        <v>40</v>
      </c>
      <c r="E42" s="39" t="s">
        <v>36</v>
      </c>
      <c r="F42" s="39" t="s">
        <v>36</v>
      </c>
      <c r="G42" s="41">
        <v>20</v>
      </c>
      <c r="H42" s="39">
        <v>2</v>
      </c>
      <c r="I42" s="39">
        <f t="shared" si="7"/>
        <v>10</v>
      </c>
      <c r="J42" s="39">
        <v>2</v>
      </c>
      <c r="K42" s="39" t="s">
        <v>36</v>
      </c>
      <c r="L42" s="41">
        <v>817116</v>
      </c>
      <c r="M42" s="41">
        <v>154644</v>
      </c>
      <c r="N42" s="37">
        <v>43665</v>
      </c>
      <c r="O42" s="36" t="s">
        <v>41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42" t="s">
        <v>36</v>
      </c>
      <c r="C43" s="40" t="s">
        <v>420</v>
      </c>
      <c r="D43" s="41">
        <v>24</v>
      </c>
      <c r="E43" s="39" t="s">
        <v>36</v>
      </c>
      <c r="F43" s="39" t="s">
        <v>36</v>
      </c>
      <c r="G43" s="41">
        <v>12</v>
      </c>
      <c r="H43" s="30">
        <v>1</v>
      </c>
      <c r="I43" s="39">
        <f t="shared" si="7"/>
        <v>12</v>
      </c>
      <c r="J43" s="39">
        <v>1</v>
      </c>
      <c r="K43" s="39" t="s">
        <v>36</v>
      </c>
      <c r="L43" s="41">
        <v>24008</v>
      </c>
      <c r="M43" s="41">
        <v>5671</v>
      </c>
      <c r="N43" s="37">
        <v>44015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35">
        <v>28</v>
      </c>
      <c r="B44" s="61">
        <v>21</v>
      </c>
      <c r="C44" s="47" t="s">
        <v>440</v>
      </c>
      <c r="D44" s="41">
        <v>16.649999999999999</v>
      </c>
      <c r="E44" s="39">
        <v>108.35</v>
      </c>
      <c r="F44" s="45">
        <f>(D44-E44)/E44</f>
        <v>-0.84633133364097823</v>
      </c>
      <c r="G44" s="41">
        <v>3</v>
      </c>
      <c r="H44" s="39">
        <v>1</v>
      </c>
      <c r="I44" s="39">
        <f t="shared" si="7"/>
        <v>3</v>
      </c>
      <c r="J44" s="39">
        <v>1</v>
      </c>
      <c r="K44" s="39">
        <v>3</v>
      </c>
      <c r="L44" s="41">
        <v>2757</v>
      </c>
      <c r="M44" s="41">
        <v>471</v>
      </c>
      <c r="N44" s="37">
        <v>44379</v>
      </c>
      <c r="O44" s="36" t="s">
        <v>50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63">
        <v>26</v>
      </c>
      <c r="C45" s="28" t="s">
        <v>397</v>
      </c>
      <c r="D45" s="41">
        <v>12</v>
      </c>
      <c r="E45" s="39">
        <v>22</v>
      </c>
      <c r="F45" s="45">
        <f>(D45-E45)/E45</f>
        <v>-0.45454545454545453</v>
      </c>
      <c r="G45" s="41">
        <v>2</v>
      </c>
      <c r="H45" s="30">
        <v>1</v>
      </c>
      <c r="I45" s="39">
        <f t="shared" si="7"/>
        <v>2</v>
      </c>
      <c r="J45" s="39">
        <v>1</v>
      </c>
      <c r="K45" s="39" t="s">
        <v>36</v>
      </c>
      <c r="L45" s="41">
        <v>49241</v>
      </c>
      <c r="M45" s="41">
        <v>9186</v>
      </c>
      <c r="N45" s="37">
        <v>43805</v>
      </c>
      <c r="O45" s="36" t="s">
        <v>68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6"/>
    </row>
    <row r="46" spans="1:26" ht="25.35" customHeight="1">
      <c r="A46" s="35">
        <v>30</v>
      </c>
      <c r="B46" s="42" t="s">
        <v>36</v>
      </c>
      <c r="C46" s="58" t="s">
        <v>421</v>
      </c>
      <c r="D46" s="41">
        <v>8</v>
      </c>
      <c r="E46" s="39" t="s">
        <v>36</v>
      </c>
      <c r="F46" s="39" t="s">
        <v>36</v>
      </c>
      <c r="G46" s="41">
        <v>4</v>
      </c>
      <c r="H46" s="30">
        <v>1</v>
      </c>
      <c r="I46" s="39">
        <f t="shared" si="7"/>
        <v>4</v>
      </c>
      <c r="J46" s="39">
        <v>1</v>
      </c>
      <c r="K46" s="39" t="s">
        <v>36</v>
      </c>
      <c r="L46" s="41">
        <v>19721</v>
      </c>
      <c r="M46" s="41">
        <v>4626</v>
      </c>
      <c r="N46" s="37">
        <v>44057</v>
      </c>
      <c r="O46" s="36" t="s">
        <v>68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95141.1</v>
      </c>
      <c r="E47" s="34">
        <f>SUM(E35:E46)</f>
        <v>79244.950000000012</v>
      </c>
      <c r="F47" s="53">
        <f>(D47-E47)/E47</f>
        <v>0.20059511678662162</v>
      </c>
      <c r="G47" s="34">
        <f>SUM(G35:G46)</f>
        <v>16745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sheetPr codeName="Sheet80"/>
  <dimension ref="A1:Z68"/>
  <sheetViews>
    <sheetView topLeftCell="A26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8.88671875" style="1"/>
    <col min="26" max="26" width="14.88671875" style="1" customWidth="1"/>
    <col min="27" max="16384" width="8.88671875" style="1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438</v>
      </c>
      <c r="E6" s="4" t="s">
        <v>443</v>
      </c>
      <c r="F6" s="156"/>
      <c r="G6" s="4" t="s">
        <v>438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</row>
    <row r="10" spans="1:26">
      <c r="A10" s="159"/>
      <c r="B10" s="159"/>
      <c r="C10" s="156"/>
      <c r="D10" s="75" t="s">
        <v>439</v>
      </c>
      <c r="E10" s="75" t="s">
        <v>444</v>
      </c>
      <c r="F10" s="156"/>
      <c r="G10" s="75" t="s">
        <v>439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392</v>
      </c>
      <c r="D13" s="41">
        <v>32927.58</v>
      </c>
      <c r="E13" s="39" t="s">
        <v>36</v>
      </c>
      <c r="F13" s="39" t="s">
        <v>36</v>
      </c>
      <c r="G13" s="41">
        <v>4906</v>
      </c>
      <c r="H13" s="39">
        <v>159</v>
      </c>
      <c r="I13" s="39">
        <f t="shared" ref="I13:I22" si="0">G13/H13</f>
        <v>30.855345911949687</v>
      </c>
      <c r="J13" s="39">
        <v>18</v>
      </c>
      <c r="K13" s="39">
        <v>1</v>
      </c>
      <c r="L13" s="41">
        <v>32928</v>
      </c>
      <c r="M13" s="41">
        <v>4906</v>
      </c>
      <c r="N13" s="37">
        <v>44386</v>
      </c>
      <c r="O13" s="36" t="s">
        <v>41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1</v>
      </c>
      <c r="C14" s="28" t="s">
        <v>394</v>
      </c>
      <c r="D14" s="41">
        <v>14043.49</v>
      </c>
      <c r="E14" s="39">
        <v>21356.25</v>
      </c>
      <c r="F14" s="45">
        <f t="shared" ref="F14:F19" si="1">(D14-E14)/E14</f>
        <v>-0.34241779338601114</v>
      </c>
      <c r="G14" s="41">
        <v>2180</v>
      </c>
      <c r="H14" s="39">
        <v>116</v>
      </c>
      <c r="I14" s="39">
        <f t="shared" si="0"/>
        <v>18.793103448275861</v>
      </c>
      <c r="J14" s="39">
        <v>11</v>
      </c>
      <c r="K14" s="39">
        <v>3</v>
      </c>
      <c r="L14" s="41">
        <v>146868</v>
      </c>
      <c r="M14" s="41">
        <v>22832</v>
      </c>
      <c r="N14" s="37">
        <v>44372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2</v>
      </c>
      <c r="C15" s="28" t="s">
        <v>365</v>
      </c>
      <c r="D15" s="41">
        <v>6140.02</v>
      </c>
      <c r="E15" s="39">
        <v>8562.73</v>
      </c>
      <c r="F15" s="45">
        <f t="shared" si="1"/>
        <v>-0.28293663352692416</v>
      </c>
      <c r="G15" s="41">
        <v>1271</v>
      </c>
      <c r="H15" s="39">
        <v>100</v>
      </c>
      <c r="I15" s="39">
        <f t="shared" si="0"/>
        <v>12.71</v>
      </c>
      <c r="J15" s="39">
        <v>15</v>
      </c>
      <c r="K15" s="39">
        <v>2</v>
      </c>
      <c r="L15" s="41">
        <v>25239</v>
      </c>
      <c r="M15" s="41">
        <v>5443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3</v>
      </c>
      <c r="C16" s="28" t="s">
        <v>427</v>
      </c>
      <c r="D16" s="41">
        <v>4728.8999999999996</v>
      </c>
      <c r="E16" s="39">
        <v>7412.73</v>
      </c>
      <c r="F16" s="45">
        <f t="shared" si="1"/>
        <v>-0.36205689401880281</v>
      </c>
      <c r="G16" s="41">
        <v>744</v>
      </c>
      <c r="H16" s="39">
        <v>71</v>
      </c>
      <c r="I16" s="39">
        <f t="shared" si="0"/>
        <v>10.47887323943662</v>
      </c>
      <c r="J16" s="39">
        <v>11</v>
      </c>
      <c r="K16" s="39">
        <v>2</v>
      </c>
      <c r="L16" s="41">
        <v>19851</v>
      </c>
      <c r="M16" s="41">
        <v>3275</v>
      </c>
      <c r="N16" s="37">
        <v>44379</v>
      </c>
      <c r="O16" s="36" t="s">
        <v>43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4</v>
      </c>
      <c r="C17" s="67" t="s">
        <v>243</v>
      </c>
      <c r="D17" s="41">
        <v>3997.12</v>
      </c>
      <c r="E17" s="39">
        <v>5234.3100000000004</v>
      </c>
      <c r="F17" s="45">
        <f t="shared" si="1"/>
        <v>-0.23636162168461564</v>
      </c>
      <c r="G17" s="41">
        <v>844</v>
      </c>
      <c r="H17" s="39">
        <v>72</v>
      </c>
      <c r="I17" s="39">
        <f t="shared" si="0"/>
        <v>11.722222222222221</v>
      </c>
      <c r="J17" s="39">
        <v>11</v>
      </c>
      <c r="K17" s="39">
        <v>3</v>
      </c>
      <c r="L17" s="41">
        <v>32477.3</v>
      </c>
      <c r="M17" s="41">
        <v>7203</v>
      </c>
      <c r="N17" s="37">
        <v>44372</v>
      </c>
      <c r="O17" s="36" t="s">
        <v>68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6</v>
      </c>
      <c r="C18" s="28" t="s">
        <v>391</v>
      </c>
      <c r="D18" s="41">
        <v>3421.17</v>
      </c>
      <c r="E18" s="39">
        <v>3048.25</v>
      </c>
      <c r="F18" s="45">
        <f t="shared" si="1"/>
        <v>0.12233904699417701</v>
      </c>
      <c r="G18" s="41">
        <v>677</v>
      </c>
      <c r="H18" s="39">
        <v>46</v>
      </c>
      <c r="I18" s="39">
        <f t="shared" si="0"/>
        <v>14.717391304347826</v>
      </c>
      <c r="J18" s="39">
        <v>9</v>
      </c>
      <c r="K18" s="39">
        <v>6</v>
      </c>
      <c r="L18" s="41">
        <v>68299</v>
      </c>
      <c r="M18" s="41">
        <v>15274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8</v>
      </c>
      <c r="C19" s="28" t="s">
        <v>428</v>
      </c>
      <c r="D19" s="41">
        <v>2218.6799999999998</v>
      </c>
      <c r="E19" s="39">
        <v>2928.33</v>
      </c>
      <c r="F19" s="45">
        <f t="shared" si="1"/>
        <v>-0.24233949042628397</v>
      </c>
      <c r="G19" s="41">
        <v>449</v>
      </c>
      <c r="H19" s="39">
        <v>46</v>
      </c>
      <c r="I19" s="39">
        <f t="shared" si="0"/>
        <v>9.7608695652173907</v>
      </c>
      <c r="J19" s="39">
        <v>9</v>
      </c>
      <c r="K19" s="39">
        <v>5</v>
      </c>
      <c r="L19" s="41">
        <v>62027.47</v>
      </c>
      <c r="M19" s="41">
        <v>13514</v>
      </c>
      <c r="N19" s="37">
        <v>44358</v>
      </c>
      <c r="O19" s="36" t="s">
        <v>39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 t="s">
        <v>34</v>
      </c>
      <c r="C20" s="28" t="s">
        <v>435</v>
      </c>
      <c r="D20" s="41">
        <v>2202.91</v>
      </c>
      <c r="E20" s="39" t="s">
        <v>36</v>
      </c>
      <c r="F20" s="39" t="s">
        <v>36</v>
      </c>
      <c r="G20" s="41">
        <v>522</v>
      </c>
      <c r="H20" s="39">
        <v>95</v>
      </c>
      <c r="I20" s="39">
        <f t="shared" si="0"/>
        <v>5.4947368421052634</v>
      </c>
      <c r="J20" s="39">
        <v>15</v>
      </c>
      <c r="K20" s="39">
        <v>1</v>
      </c>
      <c r="L20" s="41">
        <v>2202.91</v>
      </c>
      <c r="M20" s="41">
        <v>522</v>
      </c>
      <c r="N20" s="37">
        <v>44386</v>
      </c>
      <c r="O20" s="36" t="s">
        <v>48</v>
      </c>
      <c r="P20" s="33"/>
      <c r="Q20" s="54"/>
      <c r="R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7</v>
      </c>
      <c r="C21" s="28" t="s">
        <v>433</v>
      </c>
      <c r="D21" s="41">
        <v>2109.2399999999998</v>
      </c>
      <c r="E21" s="39">
        <v>2960.49</v>
      </c>
      <c r="F21" s="45">
        <f>(D21-E21)/E21</f>
        <v>-0.28753686045215487</v>
      </c>
      <c r="G21" s="41">
        <v>340</v>
      </c>
      <c r="H21" s="39">
        <v>30</v>
      </c>
      <c r="I21" s="39">
        <f t="shared" si="0"/>
        <v>11.333333333333334</v>
      </c>
      <c r="J21" s="39">
        <v>12</v>
      </c>
      <c r="K21" s="39">
        <v>2</v>
      </c>
      <c r="L21" s="41">
        <v>8984.82</v>
      </c>
      <c r="M21" s="41">
        <v>1527</v>
      </c>
      <c r="N21" s="37">
        <v>44379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5</v>
      </c>
      <c r="C22" s="28" t="s">
        <v>390</v>
      </c>
      <c r="D22" s="41">
        <v>2102.4899999999998</v>
      </c>
      <c r="E22" s="39">
        <v>3418.8</v>
      </c>
      <c r="F22" s="45">
        <f>(D22-E22)/E22</f>
        <v>-0.38502106002106012</v>
      </c>
      <c r="G22" s="41">
        <v>314</v>
      </c>
      <c r="H22" s="39">
        <v>15</v>
      </c>
      <c r="I22" s="39">
        <f t="shared" si="0"/>
        <v>20.933333333333334</v>
      </c>
      <c r="J22" s="39">
        <v>6</v>
      </c>
      <c r="K22" s="39">
        <v>6</v>
      </c>
      <c r="L22" s="41">
        <v>99790.17</v>
      </c>
      <c r="M22" s="41">
        <v>16012</v>
      </c>
      <c r="N22" s="37">
        <v>44351</v>
      </c>
      <c r="O22" s="36" t="s">
        <v>45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73891.600000000006</v>
      </c>
      <c r="E23" s="34">
        <f t="shared" ref="E23:G23" si="2">SUM(E13:E22)</f>
        <v>54921.89</v>
      </c>
      <c r="F23" s="65">
        <f>(D23-E23)/E23</f>
        <v>0.34539434094493121</v>
      </c>
      <c r="G23" s="34">
        <f t="shared" si="2"/>
        <v>12247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396</v>
      </c>
      <c r="D25" s="41">
        <v>1606</v>
      </c>
      <c r="E25" s="39">
        <v>2645.58</v>
      </c>
      <c r="F25" s="45">
        <f t="shared" ref="F25:F32" si="3">(D25-E25)/E25</f>
        <v>-0.39294975014930561</v>
      </c>
      <c r="G25" s="41">
        <v>301</v>
      </c>
      <c r="H25" s="39">
        <v>8</v>
      </c>
      <c r="I25" s="39">
        <f>G25/H25</f>
        <v>37.625</v>
      </c>
      <c r="J25" s="39">
        <v>4</v>
      </c>
      <c r="K25" s="39">
        <v>2</v>
      </c>
      <c r="L25" s="41">
        <v>4558.58</v>
      </c>
      <c r="M25" s="41">
        <v>891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304</v>
      </c>
      <c r="D26" s="41">
        <v>1204.78</v>
      </c>
      <c r="E26" s="39">
        <v>1621.54</v>
      </c>
      <c r="F26" s="45">
        <f t="shared" si="3"/>
        <v>-0.2570149364184664</v>
      </c>
      <c r="G26" s="41">
        <v>182</v>
      </c>
      <c r="H26" s="39">
        <v>14</v>
      </c>
      <c r="I26" s="39">
        <f>G26/H26</f>
        <v>13</v>
      </c>
      <c r="J26" s="39">
        <v>5</v>
      </c>
      <c r="K26" s="39">
        <v>7</v>
      </c>
      <c r="L26" s="41">
        <v>104228</v>
      </c>
      <c r="M26" s="41">
        <v>16578</v>
      </c>
      <c r="N26" s="37">
        <v>44344</v>
      </c>
      <c r="O26" s="36" t="s">
        <v>37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10</v>
      </c>
      <c r="C27" s="28" t="s">
        <v>431</v>
      </c>
      <c r="D27" s="41">
        <v>824</v>
      </c>
      <c r="E27" s="39">
        <v>1751</v>
      </c>
      <c r="F27" s="45">
        <f t="shared" si="3"/>
        <v>-0.52941176470588236</v>
      </c>
      <c r="G27" s="41">
        <v>125</v>
      </c>
      <c r="H27" s="39" t="s">
        <v>36</v>
      </c>
      <c r="I27" s="39" t="s">
        <v>36</v>
      </c>
      <c r="J27" s="39">
        <v>5</v>
      </c>
      <c r="K27" s="39">
        <v>4</v>
      </c>
      <c r="L27" s="41">
        <v>32054</v>
      </c>
      <c r="M27" s="41">
        <v>5403</v>
      </c>
      <c r="N27" s="37">
        <v>44365</v>
      </c>
      <c r="O27" s="36" t="s">
        <v>65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434</v>
      </c>
      <c r="D28" s="41">
        <v>473</v>
      </c>
      <c r="E28" s="39">
        <v>1565</v>
      </c>
      <c r="F28" s="45">
        <f t="shared" si="3"/>
        <v>-0.69776357827476043</v>
      </c>
      <c r="G28" s="41">
        <v>82</v>
      </c>
      <c r="H28" s="39" t="s">
        <v>36</v>
      </c>
      <c r="I28" s="39" t="s">
        <v>36</v>
      </c>
      <c r="J28" s="39">
        <v>6</v>
      </c>
      <c r="K28" s="39">
        <v>2</v>
      </c>
      <c r="L28" s="41">
        <v>4627</v>
      </c>
      <c r="M28" s="41">
        <v>826</v>
      </c>
      <c r="N28" s="37">
        <v>44379</v>
      </c>
      <c r="O28" s="3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15</v>
      </c>
      <c r="C29" s="28" t="s">
        <v>429</v>
      </c>
      <c r="D29" s="41">
        <v>360.5</v>
      </c>
      <c r="E29" s="39">
        <v>258.48</v>
      </c>
      <c r="F29" s="45">
        <f t="shared" si="3"/>
        <v>0.39469204580625183</v>
      </c>
      <c r="G29" s="41">
        <v>59</v>
      </c>
      <c r="H29" s="39">
        <v>5</v>
      </c>
      <c r="I29" s="39">
        <f>G29/H29</f>
        <v>11.8</v>
      </c>
      <c r="J29" s="39">
        <v>2</v>
      </c>
      <c r="K29" s="39">
        <v>7</v>
      </c>
      <c r="L29" s="41">
        <v>24709</v>
      </c>
      <c r="M29" s="41">
        <v>4314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59">
        <v>17</v>
      </c>
      <c r="C30" s="47" t="s">
        <v>432</v>
      </c>
      <c r="D30" s="41">
        <v>301.75</v>
      </c>
      <c r="E30" s="39">
        <v>186.05</v>
      </c>
      <c r="F30" s="45">
        <f t="shared" si="3"/>
        <v>0.6218758398280031</v>
      </c>
      <c r="G30" s="41">
        <v>67</v>
      </c>
      <c r="H30" s="39">
        <v>3</v>
      </c>
      <c r="I30" s="39">
        <f>G30/H30</f>
        <v>22.333333333333332</v>
      </c>
      <c r="J30" s="39">
        <v>1</v>
      </c>
      <c r="K30" s="39">
        <v>8</v>
      </c>
      <c r="L30" s="41">
        <v>54240</v>
      </c>
      <c r="M30" s="41">
        <v>11729</v>
      </c>
      <c r="N30" s="37">
        <v>44337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59">
        <v>20</v>
      </c>
      <c r="C31" s="40" t="s">
        <v>216</v>
      </c>
      <c r="D31" s="41">
        <v>158</v>
      </c>
      <c r="E31" s="41">
        <v>94</v>
      </c>
      <c r="F31" s="45">
        <f t="shared" si="3"/>
        <v>0.68085106382978722</v>
      </c>
      <c r="G31" s="41">
        <v>29</v>
      </c>
      <c r="H31" s="39" t="s">
        <v>36</v>
      </c>
      <c r="I31" s="39" t="s">
        <v>36</v>
      </c>
      <c r="J31" s="39">
        <v>1</v>
      </c>
      <c r="K31" s="39">
        <v>8</v>
      </c>
      <c r="L31" s="41">
        <v>4709.92</v>
      </c>
      <c r="M31" s="41">
        <v>936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35">
        <v>18</v>
      </c>
      <c r="C32" s="48" t="s">
        <v>395</v>
      </c>
      <c r="D32" s="41">
        <v>142.97</v>
      </c>
      <c r="E32" s="39">
        <v>174.5</v>
      </c>
      <c r="F32" s="45">
        <f t="shared" si="3"/>
        <v>-0.18068767908309455</v>
      </c>
      <c r="G32" s="41">
        <v>31</v>
      </c>
      <c r="H32" s="30">
        <v>4</v>
      </c>
      <c r="I32" s="39">
        <f>G32/H32</f>
        <v>7.75</v>
      </c>
      <c r="J32" s="39">
        <v>2</v>
      </c>
      <c r="K32" s="39">
        <v>11</v>
      </c>
      <c r="L32" s="41">
        <v>44643</v>
      </c>
      <c r="M32" s="41">
        <v>9281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42" t="s">
        <v>36</v>
      </c>
      <c r="C33" s="28" t="s">
        <v>384</v>
      </c>
      <c r="D33" s="41">
        <v>124</v>
      </c>
      <c r="E33" s="39" t="s">
        <v>36</v>
      </c>
      <c r="F33" s="39" t="s">
        <v>36</v>
      </c>
      <c r="G33" s="41">
        <v>62</v>
      </c>
      <c r="H33" s="30">
        <v>4</v>
      </c>
      <c r="I33" s="39">
        <f>G33/H33</f>
        <v>15.5</v>
      </c>
      <c r="J33" s="39">
        <v>2</v>
      </c>
      <c r="K33" s="39" t="s">
        <v>36</v>
      </c>
      <c r="L33" s="41">
        <v>73002.19</v>
      </c>
      <c r="M33" s="41">
        <v>15217</v>
      </c>
      <c r="N33" s="37">
        <v>44092</v>
      </c>
      <c r="O33" s="36" t="s">
        <v>45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4">
        <v>19</v>
      </c>
      <c r="C34" s="58" t="s">
        <v>445</v>
      </c>
      <c r="D34" s="41">
        <v>113</v>
      </c>
      <c r="E34" s="39">
        <v>140</v>
      </c>
      <c r="F34" s="45">
        <f>(D34-E34)/E34</f>
        <v>-0.19285714285714287</v>
      </c>
      <c r="G34" s="41">
        <v>20</v>
      </c>
      <c r="H34" s="39">
        <v>2</v>
      </c>
      <c r="I34" s="39">
        <f>G34/H34</f>
        <v>10</v>
      </c>
      <c r="J34" s="39">
        <v>1</v>
      </c>
      <c r="K34" s="39">
        <v>11</v>
      </c>
      <c r="L34" s="41">
        <v>28429.919999999998</v>
      </c>
      <c r="M34" s="41">
        <v>5016</v>
      </c>
      <c r="N34" s="37">
        <v>44316</v>
      </c>
      <c r="O34" s="36" t="s">
        <v>91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79199.600000000006</v>
      </c>
      <c r="E35" s="34">
        <f t="shared" ref="E35:G35" si="4">SUM(E23:E34)</f>
        <v>63358.040000000008</v>
      </c>
      <c r="F35" s="65">
        <f>(D35-E35)/E35</f>
        <v>0.25003235579888511</v>
      </c>
      <c r="G35" s="34">
        <f t="shared" si="4"/>
        <v>13205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13</v>
      </c>
      <c r="C37" s="47" t="s">
        <v>440</v>
      </c>
      <c r="D37" s="41">
        <v>108.35</v>
      </c>
      <c r="E37" s="39">
        <v>1049.6500000000001</v>
      </c>
      <c r="F37" s="45">
        <f>(D37-E37)/E37</f>
        <v>-0.89677511551469535</v>
      </c>
      <c r="G37" s="41">
        <v>20</v>
      </c>
      <c r="H37" s="39">
        <v>9</v>
      </c>
      <c r="I37" s="39">
        <f t="shared" ref="I37:I44" si="5">G37/H37</f>
        <v>2.2222222222222223</v>
      </c>
      <c r="J37" s="39">
        <v>5</v>
      </c>
      <c r="K37" s="39">
        <v>2</v>
      </c>
      <c r="L37" s="41">
        <v>2603</v>
      </c>
      <c r="M37" s="41">
        <v>440</v>
      </c>
      <c r="N37" s="37">
        <v>44379</v>
      </c>
      <c r="O37" s="36" t="s">
        <v>50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5.35" customHeight="1">
      <c r="A38" s="35">
        <v>22</v>
      </c>
      <c r="B38" s="35">
        <v>14</v>
      </c>
      <c r="C38" s="28" t="s">
        <v>398</v>
      </c>
      <c r="D38" s="41">
        <v>98</v>
      </c>
      <c r="E38" s="39">
        <v>371.95</v>
      </c>
      <c r="F38" s="45">
        <f>(D38-E38)/E38</f>
        <v>-0.73652372630729934</v>
      </c>
      <c r="G38" s="41">
        <v>18</v>
      </c>
      <c r="H38" s="39">
        <v>3</v>
      </c>
      <c r="I38" s="39">
        <f t="shared" si="5"/>
        <v>6</v>
      </c>
      <c r="J38" s="39">
        <v>2</v>
      </c>
      <c r="K38" s="39">
        <v>4</v>
      </c>
      <c r="L38" s="41">
        <v>10682.52</v>
      </c>
      <c r="M38" s="41">
        <v>2001</v>
      </c>
      <c r="N38" s="37">
        <v>44365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22</v>
      </c>
      <c r="C39" s="51" t="s">
        <v>110</v>
      </c>
      <c r="D39" s="41">
        <v>54</v>
      </c>
      <c r="E39" s="39">
        <v>40</v>
      </c>
      <c r="F39" s="45">
        <f>(D39-E39)/E39</f>
        <v>0.35</v>
      </c>
      <c r="G39" s="41">
        <v>9</v>
      </c>
      <c r="H39" s="39">
        <v>2</v>
      </c>
      <c r="I39" s="39">
        <f t="shared" si="5"/>
        <v>4.5</v>
      </c>
      <c r="J39" s="39">
        <v>1</v>
      </c>
      <c r="K39" s="39">
        <v>10</v>
      </c>
      <c r="L39" s="41">
        <v>23194</v>
      </c>
      <c r="M39" s="41">
        <v>4076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39" t="s">
        <v>36</v>
      </c>
      <c r="C40" s="47" t="s">
        <v>407</v>
      </c>
      <c r="D40" s="41">
        <v>46</v>
      </c>
      <c r="E40" s="39" t="s">
        <v>36</v>
      </c>
      <c r="F40" s="39" t="s">
        <v>36</v>
      </c>
      <c r="G40" s="41">
        <v>23</v>
      </c>
      <c r="H40" s="39">
        <v>2</v>
      </c>
      <c r="I40" s="39">
        <f t="shared" si="5"/>
        <v>11.5</v>
      </c>
      <c r="J40" s="39">
        <v>2</v>
      </c>
      <c r="K40" s="39" t="s">
        <v>36</v>
      </c>
      <c r="L40" s="41">
        <v>54551</v>
      </c>
      <c r="M40" s="41">
        <v>12700</v>
      </c>
      <c r="N40" s="37">
        <v>43861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6">
        <v>23</v>
      </c>
      <c r="C41" s="51" t="s">
        <v>406</v>
      </c>
      <c r="D41" s="41">
        <v>35</v>
      </c>
      <c r="E41" s="39">
        <v>35</v>
      </c>
      <c r="F41" s="45">
        <f>(D41-E41)/E41</f>
        <v>0</v>
      </c>
      <c r="G41" s="41">
        <v>7</v>
      </c>
      <c r="H41" s="39">
        <v>2</v>
      </c>
      <c r="I41" s="39">
        <f t="shared" si="5"/>
        <v>3.5</v>
      </c>
      <c r="J41" s="39">
        <v>1</v>
      </c>
      <c r="K41" s="39" t="s">
        <v>36</v>
      </c>
      <c r="L41" s="41">
        <v>23230.42</v>
      </c>
      <c r="M41" s="41">
        <v>4208</v>
      </c>
      <c r="N41" s="37">
        <v>44316</v>
      </c>
      <c r="O41" s="36" t="s">
        <v>68</v>
      </c>
      <c r="P41" s="33"/>
      <c r="Q41" s="54"/>
      <c r="R41" s="54"/>
      <c r="S41" s="54"/>
      <c r="T41" s="54"/>
      <c r="U41" s="54"/>
      <c r="V41" s="54"/>
      <c r="W41" s="54"/>
      <c r="X41" s="55"/>
      <c r="Y41" s="32"/>
      <c r="Z41" s="56"/>
    </row>
    <row r="42" spans="1:26" ht="25.35" customHeight="1">
      <c r="A42" s="35">
        <v>26</v>
      </c>
      <c r="B42" s="39" t="s">
        <v>36</v>
      </c>
      <c r="C42" s="28" t="s">
        <v>397</v>
      </c>
      <c r="D42" s="41">
        <v>22</v>
      </c>
      <c r="E42" s="39" t="s">
        <v>36</v>
      </c>
      <c r="F42" s="39" t="s">
        <v>36</v>
      </c>
      <c r="G42" s="41">
        <v>8</v>
      </c>
      <c r="H42" s="30">
        <v>1</v>
      </c>
      <c r="I42" s="39">
        <f t="shared" si="5"/>
        <v>8</v>
      </c>
      <c r="J42" s="39">
        <v>1</v>
      </c>
      <c r="K42" s="39" t="s">
        <v>36</v>
      </c>
      <c r="L42" s="41">
        <v>49229</v>
      </c>
      <c r="M42" s="41">
        <v>9184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39" t="s">
        <v>36</v>
      </c>
      <c r="C43" s="40" t="s">
        <v>405</v>
      </c>
      <c r="D43" s="41">
        <v>22</v>
      </c>
      <c r="E43" s="39" t="s">
        <v>36</v>
      </c>
      <c r="F43" s="39" t="s">
        <v>36</v>
      </c>
      <c r="G43" s="41">
        <v>11</v>
      </c>
      <c r="H43" s="30">
        <v>2</v>
      </c>
      <c r="I43" s="39">
        <f t="shared" si="5"/>
        <v>5.5</v>
      </c>
      <c r="J43" s="39">
        <v>1</v>
      </c>
      <c r="K43" s="39" t="s">
        <v>36</v>
      </c>
      <c r="L43" s="41">
        <v>135921</v>
      </c>
      <c r="M43" s="41">
        <v>27989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6"/>
      <c r="X43" s="55"/>
      <c r="Y43" s="56"/>
      <c r="Z43" s="32"/>
    </row>
    <row r="44" spans="1:26" ht="25.2" customHeight="1">
      <c r="A44" s="35">
        <v>28</v>
      </c>
      <c r="B44" s="64">
        <v>24</v>
      </c>
      <c r="C44" s="47" t="s">
        <v>446</v>
      </c>
      <c r="D44" s="41">
        <v>14</v>
      </c>
      <c r="E44" s="39">
        <v>29</v>
      </c>
      <c r="F44" s="45">
        <f>(D44-E44)/E44</f>
        <v>-0.51724137931034486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 t="s">
        <v>36</v>
      </c>
      <c r="L44" s="41">
        <v>5066.68</v>
      </c>
      <c r="M44" s="41">
        <v>809</v>
      </c>
      <c r="N44" s="37">
        <v>44337</v>
      </c>
      <c r="O44" s="36" t="s">
        <v>68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14"/>
      <c r="B45" s="14"/>
      <c r="C45" s="27" t="s">
        <v>123</v>
      </c>
      <c r="D45" s="34">
        <f>SUM(D35:D44)</f>
        <v>79598.950000000012</v>
      </c>
      <c r="E45" s="34">
        <f t="shared" ref="E45:G45" si="6">SUM(E35:E44)</f>
        <v>64883.640000000007</v>
      </c>
      <c r="F45" s="65">
        <f>(D45-E45)/E45</f>
        <v>0.22679538324298704</v>
      </c>
      <c r="G45" s="34">
        <f t="shared" si="6"/>
        <v>13303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sheetPr codeName="Sheet81"/>
  <dimension ref="A1:Z66"/>
  <sheetViews>
    <sheetView topLeftCell="A28" zoomScale="60" zoomScaleNormal="60" workbookViewId="0">
      <selection activeCell="C41" sqref="C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8.88671875" style="1"/>
    <col min="26" max="26" width="14.88671875" style="1" customWidth="1"/>
    <col min="27" max="16384" width="8.88671875" style="1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443</v>
      </c>
      <c r="E6" s="4" t="s">
        <v>449</v>
      </c>
      <c r="F6" s="156"/>
      <c r="G6" s="4" t="s">
        <v>443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</row>
    <row r="10" spans="1:26">
      <c r="A10" s="159"/>
      <c r="B10" s="159"/>
      <c r="C10" s="156"/>
      <c r="D10" s="75" t="s">
        <v>444</v>
      </c>
      <c r="E10" s="75" t="s">
        <v>450</v>
      </c>
      <c r="F10" s="156"/>
      <c r="G10" s="75" t="s">
        <v>444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>
        <v>1</v>
      </c>
      <c r="C13" s="28" t="s">
        <v>394</v>
      </c>
      <c r="D13" s="41">
        <v>21356.25</v>
      </c>
      <c r="E13" s="39">
        <v>49823.43</v>
      </c>
      <c r="F13" s="45">
        <f t="shared" ref="F13" si="0">(D13-E13)/E13</f>
        <v>-0.57136130531358442</v>
      </c>
      <c r="G13" s="41">
        <v>3089</v>
      </c>
      <c r="H13" s="39">
        <v>132</v>
      </c>
      <c r="I13" s="39">
        <f t="shared" ref="I13:I21" si="1">G13/H13</f>
        <v>23.401515151515152</v>
      </c>
      <c r="J13" s="39">
        <v>13</v>
      </c>
      <c r="K13" s="39">
        <v>2</v>
      </c>
      <c r="L13" s="41">
        <v>106207</v>
      </c>
      <c r="M13" s="41">
        <v>16501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365</v>
      </c>
      <c r="D14" s="41">
        <v>8562.73</v>
      </c>
      <c r="E14" s="39" t="s">
        <v>36</v>
      </c>
      <c r="F14" s="39" t="s">
        <v>36</v>
      </c>
      <c r="G14" s="41">
        <v>1836</v>
      </c>
      <c r="H14" s="39">
        <v>147</v>
      </c>
      <c r="I14" s="39">
        <f t="shared" si="1"/>
        <v>12.489795918367347</v>
      </c>
      <c r="J14" s="39">
        <v>17</v>
      </c>
      <c r="K14" s="39">
        <v>1</v>
      </c>
      <c r="L14" s="41">
        <v>8563</v>
      </c>
      <c r="M14" s="41">
        <v>1836</v>
      </c>
      <c r="N14" s="37">
        <v>44379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427</v>
      </c>
      <c r="D15" s="41">
        <v>7412.73</v>
      </c>
      <c r="E15" s="39" t="s">
        <v>36</v>
      </c>
      <c r="F15" s="39" t="s">
        <v>36</v>
      </c>
      <c r="G15" s="41">
        <v>1213</v>
      </c>
      <c r="H15" s="39">
        <v>95</v>
      </c>
      <c r="I15" s="39">
        <f t="shared" si="1"/>
        <v>12.768421052631579</v>
      </c>
      <c r="J15" s="39">
        <v>14</v>
      </c>
      <c r="K15" s="39">
        <v>1</v>
      </c>
      <c r="L15" s="41">
        <v>7413</v>
      </c>
      <c r="M15" s="41">
        <v>1213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67" t="s">
        <v>243</v>
      </c>
      <c r="D16" s="41">
        <v>5234.3100000000004</v>
      </c>
      <c r="E16" s="39">
        <v>8724.24</v>
      </c>
      <c r="F16" s="45">
        <f>(D16-E16)/E16</f>
        <v>-0.40002682182058258</v>
      </c>
      <c r="G16" s="41">
        <v>1121</v>
      </c>
      <c r="H16" s="39">
        <v>85</v>
      </c>
      <c r="I16" s="39">
        <f t="shared" si="1"/>
        <v>13.188235294117646</v>
      </c>
      <c r="J16" s="39">
        <v>13</v>
      </c>
      <c r="K16" s="39">
        <v>2</v>
      </c>
      <c r="L16" s="41">
        <v>21059.599999999999</v>
      </c>
      <c r="M16" s="41">
        <v>4726</v>
      </c>
      <c r="N16" s="37">
        <v>44372</v>
      </c>
      <c r="O16" s="36" t="s">
        <v>68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390</v>
      </c>
      <c r="D17" s="41">
        <v>3418.8</v>
      </c>
      <c r="E17" s="39">
        <v>6098.29</v>
      </c>
      <c r="F17" s="45">
        <f>(D17-E17)/E17</f>
        <v>-0.43938382726961162</v>
      </c>
      <c r="G17" s="41">
        <v>498</v>
      </c>
      <c r="H17" s="39">
        <v>18</v>
      </c>
      <c r="I17" s="39">
        <f t="shared" si="1"/>
        <v>27.666666666666668</v>
      </c>
      <c r="J17" s="39">
        <v>7</v>
      </c>
      <c r="K17" s="39">
        <v>5</v>
      </c>
      <c r="L17" s="41">
        <v>94034.71</v>
      </c>
      <c r="M17" s="41">
        <v>15139</v>
      </c>
      <c r="N17" s="37">
        <v>44351</v>
      </c>
      <c r="O17" s="36" t="s">
        <v>45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391</v>
      </c>
      <c r="D18" s="41">
        <v>3048.25</v>
      </c>
      <c r="E18" s="39">
        <v>5058.59</v>
      </c>
      <c r="F18" s="45">
        <f>(D18-E18)/E18</f>
        <v>-0.39741113630478059</v>
      </c>
      <c r="G18" s="41">
        <v>613</v>
      </c>
      <c r="H18" s="39">
        <v>50</v>
      </c>
      <c r="I18" s="39">
        <f t="shared" si="1"/>
        <v>12.26</v>
      </c>
      <c r="J18" s="39">
        <v>10</v>
      </c>
      <c r="K18" s="39">
        <v>5</v>
      </c>
      <c r="L18" s="41">
        <v>59647</v>
      </c>
      <c r="M18" s="41">
        <v>13475</v>
      </c>
      <c r="N18" s="37">
        <v>44351</v>
      </c>
      <c r="O18" s="36" t="s">
        <v>43</v>
      </c>
      <c r="P18" s="33"/>
      <c r="Q18" s="54"/>
      <c r="R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 t="s">
        <v>34</v>
      </c>
      <c r="C19" s="28" t="s">
        <v>433</v>
      </c>
      <c r="D19" s="41">
        <v>2960.49</v>
      </c>
      <c r="E19" s="39" t="s">
        <v>36</v>
      </c>
      <c r="F19" s="39" t="s">
        <v>36</v>
      </c>
      <c r="G19" s="41">
        <v>501</v>
      </c>
      <c r="H19" s="39">
        <v>72</v>
      </c>
      <c r="I19" s="39">
        <f t="shared" si="1"/>
        <v>6.958333333333333</v>
      </c>
      <c r="J19" s="39">
        <v>14</v>
      </c>
      <c r="K19" s="39">
        <v>1</v>
      </c>
      <c r="L19" s="41">
        <v>2960.49</v>
      </c>
      <c r="M19" s="41">
        <v>501</v>
      </c>
      <c r="N19" s="37">
        <v>44379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428</v>
      </c>
      <c r="D20" s="41">
        <v>2928.33</v>
      </c>
      <c r="E20" s="39">
        <v>5010.7700000000004</v>
      </c>
      <c r="F20" s="45">
        <f>(D20-E20)/E20</f>
        <v>-0.4155928130806244</v>
      </c>
      <c r="G20" s="41">
        <v>594</v>
      </c>
      <c r="H20" s="39">
        <v>52</v>
      </c>
      <c r="I20" s="39">
        <f t="shared" si="1"/>
        <v>11.423076923076923</v>
      </c>
      <c r="J20" s="39">
        <v>9</v>
      </c>
      <c r="K20" s="39">
        <v>4</v>
      </c>
      <c r="L20" s="41">
        <v>55141.35</v>
      </c>
      <c r="M20" s="41">
        <v>12046</v>
      </c>
      <c r="N20" s="37">
        <v>44358</v>
      </c>
      <c r="O20" s="36" t="s">
        <v>39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61" t="s">
        <v>34</v>
      </c>
      <c r="C21" s="28" t="s">
        <v>396</v>
      </c>
      <c r="D21" s="41">
        <v>2645.58</v>
      </c>
      <c r="E21" s="39" t="s">
        <v>36</v>
      </c>
      <c r="F21" s="39" t="s">
        <v>36</v>
      </c>
      <c r="G21" s="41">
        <v>531</v>
      </c>
      <c r="H21" s="39">
        <v>22</v>
      </c>
      <c r="I21" s="39">
        <f t="shared" si="1"/>
        <v>24.136363636363637</v>
      </c>
      <c r="J21" s="39">
        <v>5</v>
      </c>
      <c r="K21" s="39">
        <v>1</v>
      </c>
      <c r="L21" s="41">
        <v>2645.58</v>
      </c>
      <c r="M21" s="41">
        <v>531</v>
      </c>
      <c r="N21" s="37">
        <v>44379</v>
      </c>
      <c r="O21" s="36" t="s">
        <v>59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>
        <v>4</v>
      </c>
      <c r="C22" s="28" t="s">
        <v>431</v>
      </c>
      <c r="D22" s="41">
        <v>1751</v>
      </c>
      <c r="E22" s="39">
        <v>5536</v>
      </c>
      <c r="F22" s="45">
        <f>(D22-E22)/E22</f>
        <v>-0.6837066473988439</v>
      </c>
      <c r="G22" s="41">
        <v>271</v>
      </c>
      <c r="H22" s="39" t="s">
        <v>36</v>
      </c>
      <c r="I22" s="39" t="s">
        <v>36</v>
      </c>
      <c r="J22" s="39">
        <v>8</v>
      </c>
      <c r="K22" s="39">
        <v>3</v>
      </c>
      <c r="L22" s="41">
        <v>27578</v>
      </c>
      <c r="M22" s="41">
        <v>4669</v>
      </c>
      <c r="N22" s="37">
        <v>44365</v>
      </c>
      <c r="O22" s="36" t="s">
        <v>65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59318.47</v>
      </c>
      <c r="E23" s="34">
        <f t="shared" ref="E23:G23" si="2">SUM(E13:E22)</f>
        <v>80251.320000000007</v>
      </c>
      <c r="F23" s="53">
        <f>(D23-E23)/E23</f>
        <v>-0.26084119239409398</v>
      </c>
      <c r="G23" s="34">
        <f t="shared" si="2"/>
        <v>10267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7</v>
      </c>
      <c r="C25" s="28" t="s">
        <v>304</v>
      </c>
      <c r="D25" s="41">
        <v>1621.54</v>
      </c>
      <c r="E25" s="39">
        <v>4761.45</v>
      </c>
      <c r="F25" s="45">
        <f>(D25-E25)/E25</f>
        <v>-0.65944407690934481</v>
      </c>
      <c r="G25" s="41">
        <v>244</v>
      </c>
      <c r="H25" s="39">
        <v>15</v>
      </c>
      <c r="I25" s="39">
        <f>G25/H25</f>
        <v>16.266666666666666</v>
      </c>
      <c r="J25" s="39">
        <v>6</v>
      </c>
      <c r="K25" s="39">
        <v>6</v>
      </c>
      <c r="L25" s="41">
        <v>100338</v>
      </c>
      <c r="M25" s="41">
        <v>15948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 t="s">
        <v>34</v>
      </c>
      <c r="C26" s="28" t="s">
        <v>434</v>
      </c>
      <c r="D26" s="41">
        <v>1565</v>
      </c>
      <c r="E26" s="39" t="s">
        <v>36</v>
      </c>
      <c r="F26" s="39" t="s">
        <v>36</v>
      </c>
      <c r="G26" s="41">
        <v>259</v>
      </c>
      <c r="H26" s="39" t="s">
        <v>36</v>
      </c>
      <c r="I26" s="39" t="s">
        <v>36</v>
      </c>
      <c r="J26" s="39">
        <v>11</v>
      </c>
      <c r="K26" s="39">
        <v>1</v>
      </c>
      <c r="L26" s="41">
        <v>1565</v>
      </c>
      <c r="M26" s="41">
        <v>259</v>
      </c>
      <c r="N26" s="37">
        <v>44379</v>
      </c>
      <c r="O26" s="36" t="s">
        <v>65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 t="s">
        <v>34</v>
      </c>
      <c r="C27" s="28" t="s">
        <v>440</v>
      </c>
      <c r="D27" s="41">
        <v>1049.6500000000001</v>
      </c>
      <c r="E27" s="39" t="s">
        <v>36</v>
      </c>
      <c r="F27" s="39" t="s">
        <v>36</v>
      </c>
      <c r="G27" s="41">
        <v>168</v>
      </c>
      <c r="H27" s="39">
        <v>48</v>
      </c>
      <c r="I27" s="39">
        <f t="shared" ref="I27:I33" si="3">G27/H27</f>
        <v>3.5</v>
      </c>
      <c r="J27" s="39">
        <v>11</v>
      </c>
      <c r="K27" s="39">
        <v>1</v>
      </c>
      <c r="L27" s="41">
        <v>1050</v>
      </c>
      <c r="M27" s="41">
        <v>168</v>
      </c>
      <c r="N27" s="37">
        <v>44379</v>
      </c>
      <c r="O27" s="36" t="s">
        <v>50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8</v>
      </c>
      <c r="C28" s="47" t="s">
        <v>398</v>
      </c>
      <c r="D28" s="41">
        <v>371.95</v>
      </c>
      <c r="E28" s="39">
        <v>1387.15</v>
      </c>
      <c r="F28" s="45">
        <f t="shared" ref="F28:F35" si="4">(D28-E28)/E28</f>
        <v>-0.73186028908193057</v>
      </c>
      <c r="G28" s="41">
        <v>60</v>
      </c>
      <c r="H28" s="39">
        <v>9</v>
      </c>
      <c r="I28" s="39">
        <f t="shared" si="3"/>
        <v>6.666666666666667</v>
      </c>
      <c r="J28" s="39">
        <v>5</v>
      </c>
      <c r="K28" s="39">
        <v>3</v>
      </c>
      <c r="L28" s="41">
        <v>10188.040000000001</v>
      </c>
      <c r="M28" s="41">
        <v>1901</v>
      </c>
      <c r="N28" s="37">
        <v>44365</v>
      </c>
      <c r="O28" s="36" t="s">
        <v>68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62">
        <v>10</v>
      </c>
      <c r="C29" s="28" t="s">
        <v>429</v>
      </c>
      <c r="D29" s="41">
        <v>258.48</v>
      </c>
      <c r="E29" s="39">
        <v>918.49</v>
      </c>
      <c r="F29" s="45">
        <f t="shared" si="4"/>
        <v>-0.71858158499275981</v>
      </c>
      <c r="G29" s="41">
        <v>44</v>
      </c>
      <c r="H29" s="39">
        <v>4</v>
      </c>
      <c r="I29" s="39">
        <f t="shared" si="3"/>
        <v>11</v>
      </c>
      <c r="J29" s="39">
        <v>2</v>
      </c>
      <c r="K29" s="39">
        <v>6</v>
      </c>
      <c r="L29" s="41">
        <v>23873</v>
      </c>
      <c r="M29" s="41">
        <v>4162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1">
        <v>9</v>
      </c>
      <c r="C30" s="28" t="s">
        <v>451</v>
      </c>
      <c r="D30" s="41">
        <v>204.9</v>
      </c>
      <c r="E30" s="39">
        <v>1269.7</v>
      </c>
      <c r="F30" s="45">
        <f t="shared" si="4"/>
        <v>-0.83862329684177361</v>
      </c>
      <c r="G30" s="41">
        <v>34</v>
      </c>
      <c r="H30" s="39">
        <v>3</v>
      </c>
      <c r="I30" s="39">
        <f t="shared" si="3"/>
        <v>11.333333333333334</v>
      </c>
      <c r="J30" s="39">
        <v>1</v>
      </c>
      <c r="K30" s="39">
        <v>2</v>
      </c>
      <c r="L30" s="41">
        <v>2221.85</v>
      </c>
      <c r="M30" s="41">
        <v>365</v>
      </c>
      <c r="N30" s="37">
        <v>44372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61">
        <v>11</v>
      </c>
      <c r="C31" s="28" t="s">
        <v>432</v>
      </c>
      <c r="D31" s="41">
        <v>186.05</v>
      </c>
      <c r="E31" s="39">
        <v>911.84</v>
      </c>
      <c r="F31" s="45">
        <f t="shared" si="4"/>
        <v>-0.79596201087910157</v>
      </c>
      <c r="G31" s="41">
        <v>39</v>
      </c>
      <c r="H31" s="39">
        <v>6</v>
      </c>
      <c r="I31" s="39">
        <f t="shared" si="3"/>
        <v>6.5</v>
      </c>
      <c r="J31" s="39">
        <v>2</v>
      </c>
      <c r="K31" s="39">
        <v>7</v>
      </c>
      <c r="L31" s="41">
        <v>53485</v>
      </c>
      <c r="M31" s="41">
        <v>11563</v>
      </c>
      <c r="N31" s="37">
        <v>44337</v>
      </c>
      <c r="O31" s="36" t="s">
        <v>41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21</v>
      </c>
      <c r="C32" s="48" t="s">
        <v>395</v>
      </c>
      <c r="D32" s="41">
        <v>174.5</v>
      </c>
      <c r="E32" s="39">
        <v>78.989999999999995</v>
      </c>
      <c r="F32" s="45">
        <f t="shared" si="4"/>
        <v>1.2091403975186734</v>
      </c>
      <c r="G32" s="41">
        <v>34</v>
      </c>
      <c r="H32" s="30">
        <v>4</v>
      </c>
      <c r="I32" s="39">
        <f t="shared" si="3"/>
        <v>8.5</v>
      </c>
      <c r="J32" s="39">
        <v>2</v>
      </c>
      <c r="K32" s="39">
        <v>10</v>
      </c>
      <c r="L32" s="41">
        <v>44366</v>
      </c>
      <c r="M32" s="41">
        <v>9227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3">
        <v>13</v>
      </c>
      <c r="C33" s="58" t="s">
        <v>445</v>
      </c>
      <c r="D33" s="41">
        <v>140</v>
      </c>
      <c r="E33" s="39">
        <v>376</v>
      </c>
      <c r="F33" s="45">
        <f t="shared" si="4"/>
        <v>-0.62765957446808507</v>
      </c>
      <c r="G33" s="41">
        <v>23</v>
      </c>
      <c r="H33" s="39">
        <v>3</v>
      </c>
      <c r="I33" s="39">
        <f t="shared" si="3"/>
        <v>7.666666666666667</v>
      </c>
      <c r="J33" s="39">
        <v>2</v>
      </c>
      <c r="K33" s="39">
        <v>10</v>
      </c>
      <c r="L33" s="41">
        <v>28316.92</v>
      </c>
      <c r="M33" s="41">
        <v>4996</v>
      </c>
      <c r="N33" s="37">
        <v>44316</v>
      </c>
      <c r="O33" s="36" t="s">
        <v>91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16</v>
      </c>
      <c r="C34" s="58" t="s">
        <v>216</v>
      </c>
      <c r="D34" s="41">
        <v>94</v>
      </c>
      <c r="E34" s="41">
        <v>102</v>
      </c>
      <c r="F34" s="45">
        <f t="shared" si="4"/>
        <v>-7.8431372549019607E-2</v>
      </c>
      <c r="G34" s="41">
        <v>18</v>
      </c>
      <c r="H34" s="39" t="s">
        <v>36</v>
      </c>
      <c r="I34" s="39" t="s">
        <v>36</v>
      </c>
      <c r="J34" s="39">
        <v>1</v>
      </c>
      <c r="K34" s="39">
        <v>7</v>
      </c>
      <c r="L34" s="41">
        <v>4484</v>
      </c>
      <c r="M34" s="41">
        <v>894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64984.540000000008</v>
      </c>
      <c r="E35" s="34">
        <f t="shared" ref="E35:G35" si="5">SUM(E23:E34)</f>
        <v>90056.94</v>
      </c>
      <c r="F35" s="65">
        <f t="shared" si="4"/>
        <v>-0.27840608397309519</v>
      </c>
      <c r="G35" s="34">
        <f t="shared" si="5"/>
        <v>11190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42" t="s">
        <v>36</v>
      </c>
      <c r="C37" s="40" t="s">
        <v>452</v>
      </c>
      <c r="D37" s="41">
        <v>87</v>
      </c>
      <c r="E37" s="39" t="s">
        <v>36</v>
      </c>
      <c r="F37" s="39" t="s">
        <v>36</v>
      </c>
      <c r="G37" s="41">
        <v>48</v>
      </c>
      <c r="H37" s="30">
        <v>4</v>
      </c>
      <c r="I37" s="39">
        <f t="shared" ref="I37:I42" si="6">G37/H37</f>
        <v>12</v>
      </c>
      <c r="J37" s="39">
        <v>2</v>
      </c>
      <c r="K37" s="39" t="s">
        <v>36</v>
      </c>
      <c r="L37" s="41">
        <v>72391.360000000001</v>
      </c>
      <c r="M37" s="41">
        <v>16226</v>
      </c>
      <c r="N37" s="37">
        <v>43749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2">
        <v>19</v>
      </c>
      <c r="C38" s="50" t="s">
        <v>110</v>
      </c>
      <c r="D38" s="41">
        <v>40</v>
      </c>
      <c r="E38" s="39">
        <v>133</v>
      </c>
      <c r="F38" s="45">
        <f>(D38-E38)/E38</f>
        <v>-0.6992481203007519</v>
      </c>
      <c r="G38" s="41">
        <v>8</v>
      </c>
      <c r="H38" s="39">
        <v>2</v>
      </c>
      <c r="I38" s="39">
        <f t="shared" si="6"/>
        <v>4</v>
      </c>
      <c r="J38" s="39">
        <v>1</v>
      </c>
      <c r="K38" s="39">
        <v>9</v>
      </c>
      <c r="L38" s="41">
        <v>23140</v>
      </c>
      <c r="M38" s="41">
        <v>4067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2" customHeight="1">
      <c r="A39" s="35">
        <v>23</v>
      </c>
      <c r="B39" s="63">
        <v>23</v>
      </c>
      <c r="C39" s="51" t="s">
        <v>406</v>
      </c>
      <c r="D39" s="41">
        <v>35</v>
      </c>
      <c r="E39" s="39">
        <v>31</v>
      </c>
      <c r="F39" s="45">
        <f>(D39-E39)/E39</f>
        <v>0.12903225806451613</v>
      </c>
      <c r="G39" s="41">
        <v>7</v>
      </c>
      <c r="H39" s="39">
        <v>2</v>
      </c>
      <c r="I39" s="39">
        <f t="shared" si="6"/>
        <v>3.5</v>
      </c>
      <c r="J39" s="39">
        <v>1</v>
      </c>
      <c r="K39" s="39" t="s">
        <v>36</v>
      </c>
      <c r="L39" s="41">
        <v>23195.42</v>
      </c>
      <c r="M39" s="41">
        <v>4201</v>
      </c>
      <c r="N39" s="37">
        <v>44316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4.75" customHeight="1">
      <c r="A40" s="35">
        <v>24</v>
      </c>
      <c r="B40" s="68">
        <v>24</v>
      </c>
      <c r="C40" s="28" t="s">
        <v>446</v>
      </c>
      <c r="D40" s="41">
        <v>29</v>
      </c>
      <c r="E40" s="39">
        <v>28</v>
      </c>
      <c r="F40" s="45">
        <f>(D40-E40)/E40</f>
        <v>3.5714285714285712E-2</v>
      </c>
      <c r="G40" s="41">
        <v>5</v>
      </c>
      <c r="H40" s="39">
        <v>1</v>
      </c>
      <c r="I40" s="39">
        <f t="shared" si="6"/>
        <v>5</v>
      </c>
      <c r="J40" s="39">
        <v>1</v>
      </c>
      <c r="K40" s="39" t="s">
        <v>36</v>
      </c>
      <c r="L40" s="41">
        <v>5052.68</v>
      </c>
      <c r="M40" s="41">
        <v>807</v>
      </c>
      <c r="N40" s="37">
        <v>44337</v>
      </c>
      <c r="O40" s="36" t="s">
        <v>68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61">
        <v>18</v>
      </c>
      <c r="C41" s="47" t="s">
        <v>239</v>
      </c>
      <c r="D41" s="41">
        <v>21.25</v>
      </c>
      <c r="E41" s="39">
        <v>140.1</v>
      </c>
      <c r="F41" s="45">
        <f>(D41-E41)/E41</f>
        <v>-0.84832262669521774</v>
      </c>
      <c r="G41" s="41">
        <v>4</v>
      </c>
      <c r="H41" s="39">
        <v>3</v>
      </c>
      <c r="I41" s="39">
        <f t="shared" si="6"/>
        <v>1.3333333333333333</v>
      </c>
      <c r="J41" s="39">
        <v>1</v>
      </c>
      <c r="K41" s="39">
        <v>9</v>
      </c>
      <c r="L41" s="41">
        <v>53413.09</v>
      </c>
      <c r="M41" s="41">
        <v>11046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6"/>
    </row>
    <row r="42" spans="1:26" ht="25.35" customHeight="1">
      <c r="A42" s="35">
        <v>26</v>
      </c>
      <c r="B42" s="42" t="s">
        <v>36</v>
      </c>
      <c r="C42" s="58" t="s">
        <v>241</v>
      </c>
      <c r="D42" s="41">
        <v>14</v>
      </c>
      <c r="E42" s="39" t="s">
        <v>36</v>
      </c>
      <c r="F42" s="39" t="s">
        <v>36</v>
      </c>
      <c r="G42" s="41">
        <v>7</v>
      </c>
      <c r="H42" s="39">
        <v>2</v>
      </c>
      <c r="I42" s="39">
        <f t="shared" si="6"/>
        <v>3.5</v>
      </c>
      <c r="J42" s="39">
        <v>2</v>
      </c>
      <c r="K42" s="39" t="s">
        <v>36</v>
      </c>
      <c r="L42" s="41">
        <v>66911.87</v>
      </c>
      <c r="M42" s="41">
        <v>14543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14"/>
      <c r="B43" s="14"/>
      <c r="C43" s="27" t="s">
        <v>174</v>
      </c>
      <c r="D43" s="34">
        <f>SUM(D35:D42)</f>
        <v>65210.790000000008</v>
      </c>
      <c r="E43" s="34">
        <f t="shared" ref="E43:G43" si="7">SUM(E35:E42)</f>
        <v>90389.040000000008</v>
      </c>
      <c r="F43" s="53">
        <f t="shared" ref="F43" si="8">(D43-E43)/E43</f>
        <v>-0.27855423622155956</v>
      </c>
      <c r="G43" s="34">
        <f t="shared" si="7"/>
        <v>11269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sheetPr codeName="Sheet82"/>
  <dimension ref="A1:Z68"/>
  <sheetViews>
    <sheetView topLeftCell="A3" zoomScale="60" zoomScaleNormal="60" workbookViewId="0">
      <selection activeCell="U28" sqref="U2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8.88671875" style="1"/>
    <col min="26" max="26" width="14.88671875" style="1" customWidth="1"/>
    <col min="27" max="16384" width="8.88671875" style="1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449</v>
      </c>
      <c r="E6" s="4" t="s">
        <v>455</v>
      </c>
      <c r="F6" s="156"/>
      <c r="G6" s="4" t="s">
        <v>449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</row>
    <row r="10" spans="1:26">
      <c r="A10" s="159"/>
      <c r="B10" s="159"/>
      <c r="C10" s="156"/>
      <c r="D10" s="75" t="s">
        <v>450</v>
      </c>
      <c r="E10" s="75" t="s">
        <v>456</v>
      </c>
      <c r="F10" s="156"/>
      <c r="G10" s="75" t="s">
        <v>450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394</v>
      </c>
      <c r="D13" s="41">
        <v>49823.43</v>
      </c>
      <c r="E13" s="39" t="s">
        <v>36</v>
      </c>
      <c r="F13" s="39" t="s">
        <v>36</v>
      </c>
      <c r="G13" s="41">
        <v>7590</v>
      </c>
      <c r="H13" s="39">
        <v>208</v>
      </c>
      <c r="I13" s="39">
        <f>G13/H13</f>
        <v>36.490384615384613</v>
      </c>
      <c r="J13" s="39">
        <v>14</v>
      </c>
      <c r="K13" s="39">
        <v>1</v>
      </c>
      <c r="L13" s="41">
        <v>58660</v>
      </c>
      <c r="M13" s="41">
        <v>8989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 t="s">
        <v>34</v>
      </c>
      <c r="C14" s="67" t="s">
        <v>243</v>
      </c>
      <c r="D14" s="41">
        <v>8724.24</v>
      </c>
      <c r="E14" s="39" t="s">
        <v>36</v>
      </c>
      <c r="F14" s="39" t="s">
        <v>36</v>
      </c>
      <c r="G14" s="41">
        <v>1853</v>
      </c>
      <c r="H14" s="39">
        <v>114</v>
      </c>
      <c r="I14" s="39">
        <f>G14/H14</f>
        <v>16.254385964912281</v>
      </c>
      <c r="J14" s="39">
        <v>18</v>
      </c>
      <c r="K14" s="39">
        <v>1</v>
      </c>
      <c r="L14" s="41">
        <v>8724.24</v>
      </c>
      <c r="M14" s="41">
        <v>1853</v>
      </c>
      <c r="N14" s="37">
        <v>44372</v>
      </c>
      <c r="O14" s="36" t="s">
        <v>68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3</v>
      </c>
      <c r="C15" s="28" t="s">
        <v>390</v>
      </c>
      <c r="D15" s="41">
        <v>6098.29</v>
      </c>
      <c r="E15" s="39">
        <v>4693.5600000000004</v>
      </c>
      <c r="F15" s="45">
        <f t="shared" ref="F15:F20" si="0">(D15-E15)/E15</f>
        <v>0.29928881275620201</v>
      </c>
      <c r="G15" s="41">
        <v>915</v>
      </c>
      <c r="H15" s="39">
        <v>51</v>
      </c>
      <c r="I15" s="39">
        <f>G15/H15</f>
        <v>17.941176470588236</v>
      </c>
      <c r="J15" s="39">
        <v>9</v>
      </c>
      <c r="K15" s="39">
        <v>4</v>
      </c>
      <c r="L15" s="41">
        <v>85270.53</v>
      </c>
      <c r="M15" s="41">
        <v>13737</v>
      </c>
      <c r="N15" s="37">
        <v>44351</v>
      </c>
      <c r="O15" s="36" t="s">
        <v>45</v>
      </c>
      <c r="P15" s="33"/>
      <c r="Q15" s="54"/>
      <c r="R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1</v>
      </c>
      <c r="C16" s="28" t="s">
        <v>431</v>
      </c>
      <c r="D16" s="41">
        <v>5536</v>
      </c>
      <c r="E16" s="39">
        <v>6989</v>
      </c>
      <c r="F16" s="45">
        <f t="shared" si="0"/>
        <v>-0.2078981256259837</v>
      </c>
      <c r="G16" s="41">
        <v>880</v>
      </c>
      <c r="H16" s="39" t="s">
        <v>36</v>
      </c>
      <c r="I16" s="39" t="s">
        <v>36</v>
      </c>
      <c r="J16" s="39">
        <v>11</v>
      </c>
      <c r="K16" s="39">
        <v>2</v>
      </c>
      <c r="L16" s="41">
        <v>22020</v>
      </c>
      <c r="M16" s="41">
        <v>3718</v>
      </c>
      <c r="N16" s="37">
        <v>44365</v>
      </c>
      <c r="O16" s="36" t="s">
        <v>65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5</v>
      </c>
      <c r="C17" s="28" t="s">
        <v>391</v>
      </c>
      <c r="D17" s="41">
        <v>5058.59</v>
      </c>
      <c r="E17" s="39">
        <v>4286.2</v>
      </c>
      <c r="F17" s="45">
        <f t="shared" si="0"/>
        <v>0.1802039102235081</v>
      </c>
      <c r="G17" s="41">
        <v>1030</v>
      </c>
      <c r="H17" s="39">
        <v>66</v>
      </c>
      <c r="I17" s="39">
        <f t="shared" ref="I17:I22" si="1">G17/H17</f>
        <v>15.606060606060606</v>
      </c>
      <c r="J17" s="39">
        <v>10</v>
      </c>
      <c r="K17" s="39">
        <v>4</v>
      </c>
      <c r="L17" s="41">
        <v>52267</v>
      </c>
      <c r="M17" s="41">
        <v>11862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2</v>
      </c>
      <c r="C18" s="28" t="s">
        <v>428</v>
      </c>
      <c r="D18" s="41">
        <v>5010.7700000000004</v>
      </c>
      <c r="E18" s="39">
        <v>5770.83</v>
      </c>
      <c r="F18" s="45">
        <f t="shared" si="0"/>
        <v>-0.13170722409081528</v>
      </c>
      <c r="G18" s="41">
        <v>1034</v>
      </c>
      <c r="H18" s="39">
        <v>71</v>
      </c>
      <c r="I18" s="39">
        <f t="shared" si="1"/>
        <v>14.56338028169014</v>
      </c>
      <c r="J18" s="39">
        <v>12</v>
      </c>
      <c r="K18" s="39">
        <v>3</v>
      </c>
      <c r="L18" s="41">
        <v>48104.52</v>
      </c>
      <c r="M18" s="41">
        <v>10490</v>
      </c>
      <c r="N18" s="37">
        <v>44358</v>
      </c>
      <c r="O18" s="36" t="s">
        <v>39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4</v>
      </c>
      <c r="C19" s="28" t="s">
        <v>304</v>
      </c>
      <c r="D19" s="41">
        <v>4761.45</v>
      </c>
      <c r="E19" s="39">
        <v>4344.78</v>
      </c>
      <c r="F19" s="45">
        <f t="shared" si="0"/>
        <v>9.5901288442682961E-2</v>
      </c>
      <c r="G19" s="41">
        <v>741</v>
      </c>
      <c r="H19" s="39">
        <v>39</v>
      </c>
      <c r="I19" s="39">
        <f t="shared" si="1"/>
        <v>19</v>
      </c>
      <c r="J19" s="39">
        <v>9</v>
      </c>
      <c r="K19" s="39">
        <v>5</v>
      </c>
      <c r="L19" s="41">
        <v>94577</v>
      </c>
      <c r="M19" s="41">
        <v>14971</v>
      </c>
      <c r="N19" s="37">
        <v>44344</v>
      </c>
      <c r="O19" s="36" t="s">
        <v>37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6</v>
      </c>
      <c r="C20" s="28" t="s">
        <v>398</v>
      </c>
      <c r="D20" s="41">
        <v>1387.15</v>
      </c>
      <c r="E20" s="39">
        <v>3918.96</v>
      </c>
      <c r="F20" s="45">
        <f t="shared" si="0"/>
        <v>-0.64604129667054522</v>
      </c>
      <c r="G20" s="41">
        <v>245</v>
      </c>
      <c r="H20" s="39">
        <v>43</v>
      </c>
      <c r="I20" s="39">
        <f t="shared" si="1"/>
        <v>5.6976744186046515</v>
      </c>
      <c r="J20" s="39">
        <v>12</v>
      </c>
      <c r="K20" s="39">
        <v>2</v>
      </c>
      <c r="L20" s="41">
        <v>7771.67</v>
      </c>
      <c r="M20" s="41">
        <v>1433</v>
      </c>
      <c r="N20" s="37">
        <v>44365</v>
      </c>
      <c r="O20" s="36" t="s">
        <v>68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 t="s">
        <v>34</v>
      </c>
      <c r="C21" s="28" t="s">
        <v>451</v>
      </c>
      <c r="D21" s="41">
        <v>1269.7</v>
      </c>
      <c r="E21" s="39" t="s">
        <v>36</v>
      </c>
      <c r="F21" s="39" t="s">
        <v>36</v>
      </c>
      <c r="G21" s="41">
        <v>197</v>
      </c>
      <c r="H21" s="39">
        <v>27</v>
      </c>
      <c r="I21" s="39">
        <f t="shared" si="1"/>
        <v>7.2962962962962967</v>
      </c>
      <c r="J21" s="39">
        <v>5</v>
      </c>
      <c r="K21" s="39">
        <v>1</v>
      </c>
      <c r="L21" s="41">
        <v>1269.7</v>
      </c>
      <c r="M21" s="41">
        <v>197</v>
      </c>
      <c r="N21" s="37">
        <v>44372</v>
      </c>
      <c r="O21" s="36" t="s">
        <v>91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9</v>
      </c>
      <c r="C22" s="28" t="s">
        <v>429</v>
      </c>
      <c r="D22" s="41">
        <v>918.49</v>
      </c>
      <c r="E22" s="39">
        <v>1183.75</v>
      </c>
      <c r="F22" s="45">
        <f>(D22-E22)/E22</f>
        <v>-0.22408447729672651</v>
      </c>
      <c r="G22" s="41">
        <v>145</v>
      </c>
      <c r="H22" s="39">
        <v>10</v>
      </c>
      <c r="I22" s="39">
        <f t="shared" si="1"/>
        <v>14.5</v>
      </c>
      <c r="J22" s="39">
        <v>3</v>
      </c>
      <c r="K22" s="39">
        <v>5</v>
      </c>
      <c r="L22" s="41">
        <v>22947</v>
      </c>
      <c r="M22" s="41">
        <v>3980</v>
      </c>
      <c r="N22" s="37">
        <v>44344</v>
      </c>
      <c r="O22" s="36" t="s">
        <v>41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88588.109999999986</v>
      </c>
      <c r="E23" s="34">
        <f t="shared" ref="E23:G23" si="2">SUM(E13:E22)</f>
        <v>31187.08</v>
      </c>
      <c r="F23" s="65">
        <f>(D23-E23)/E23</f>
        <v>1.8405387743899071</v>
      </c>
      <c r="G23" s="34">
        <f t="shared" si="2"/>
        <v>14630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47" t="s">
        <v>432</v>
      </c>
      <c r="D25" s="41">
        <v>911.84</v>
      </c>
      <c r="E25" s="39">
        <v>1523.8</v>
      </c>
      <c r="F25" s="45">
        <f>(D25-E25)/E25</f>
        <v>-0.40160126000787499</v>
      </c>
      <c r="G25" s="41">
        <v>186</v>
      </c>
      <c r="H25" s="39">
        <v>16</v>
      </c>
      <c r="I25" s="39">
        <f t="shared" ref="I25:I34" si="3">G25/H25</f>
        <v>11.625</v>
      </c>
      <c r="J25" s="39">
        <v>5</v>
      </c>
      <c r="K25" s="39">
        <v>6</v>
      </c>
      <c r="L25" s="41">
        <v>52935</v>
      </c>
      <c r="M25" s="41">
        <v>11438</v>
      </c>
      <c r="N25" s="37">
        <v>44337</v>
      </c>
      <c r="O25" s="36" t="s">
        <v>41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7</v>
      </c>
      <c r="C26" s="47" t="s">
        <v>457</v>
      </c>
      <c r="D26" s="41">
        <v>885.49</v>
      </c>
      <c r="E26" s="39">
        <v>1617.64</v>
      </c>
      <c r="F26" s="45">
        <f>(D26-E26)/E26</f>
        <v>-0.45260379318018845</v>
      </c>
      <c r="G26" s="41">
        <v>131</v>
      </c>
      <c r="H26" s="39">
        <v>16</v>
      </c>
      <c r="I26" s="39">
        <f t="shared" si="3"/>
        <v>8.1875</v>
      </c>
      <c r="J26" s="39">
        <v>7</v>
      </c>
      <c r="K26" s="39">
        <v>2</v>
      </c>
      <c r="L26" s="41">
        <v>5306.73</v>
      </c>
      <c r="M26" s="41">
        <v>972</v>
      </c>
      <c r="N26" s="37">
        <v>44365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42" t="s">
        <v>36</v>
      </c>
      <c r="C27" s="40" t="s">
        <v>445</v>
      </c>
      <c r="D27" s="41">
        <v>376</v>
      </c>
      <c r="E27" s="39" t="s">
        <v>36</v>
      </c>
      <c r="F27" s="39" t="s">
        <v>36</v>
      </c>
      <c r="G27" s="41">
        <v>64</v>
      </c>
      <c r="H27" s="39">
        <v>10</v>
      </c>
      <c r="I27" s="39">
        <f t="shared" si="3"/>
        <v>6.4</v>
      </c>
      <c r="J27" s="39">
        <v>2</v>
      </c>
      <c r="K27" s="39">
        <v>9</v>
      </c>
      <c r="L27" s="41">
        <v>27841.919999999998</v>
      </c>
      <c r="M27" s="41">
        <v>4903</v>
      </c>
      <c r="N27" s="37">
        <v>44316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458</v>
      </c>
      <c r="D28" s="41">
        <v>298.79000000000002</v>
      </c>
      <c r="E28" s="39">
        <v>202.7</v>
      </c>
      <c r="F28" s="45">
        <f>(D28-E28)/E28</f>
        <v>0.47405032067094244</v>
      </c>
      <c r="G28" s="41">
        <v>44</v>
      </c>
      <c r="H28" s="39">
        <v>3</v>
      </c>
      <c r="I28" s="39">
        <f t="shared" si="3"/>
        <v>14.666666666666666</v>
      </c>
      <c r="J28" s="39">
        <v>1</v>
      </c>
      <c r="K28" s="39">
        <v>5</v>
      </c>
      <c r="L28" s="41">
        <v>8875.8799999999992</v>
      </c>
      <c r="M28" s="41">
        <v>1520</v>
      </c>
      <c r="N28" s="37">
        <v>44344</v>
      </c>
      <c r="O28" s="36" t="s">
        <v>48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42" t="s">
        <v>36</v>
      </c>
      <c r="C29" s="28" t="s">
        <v>459</v>
      </c>
      <c r="D29" s="41">
        <v>292.49</v>
      </c>
      <c r="E29" s="39" t="s">
        <v>36</v>
      </c>
      <c r="F29" s="39" t="s">
        <v>36</v>
      </c>
      <c r="G29" s="41">
        <v>71</v>
      </c>
      <c r="H29" s="39">
        <v>15</v>
      </c>
      <c r="I29" s="39">
        <f t="shared" si="3"/>
        <v>4.7333333333333334</v>
      </c>
      <c r="J29" s="39">
        <v>6</v>
      </c>
      <c r="K29" s="39">
        <v>2</v>
      </c>
      <c r="L29" s="41">
        <v>2432.41</v>
      </c>
      <c r="M29" s="41">
        <v>550</v>
      </c>
      <c r="N29" s="37">
        <v>44365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42" t="s">
        <v>36</v>
      </c>
      <c r="C30" s="50" t="s">
        <v>460</v>
      </c>
      <c r="D30" s="41">
        <v>169</v>
      </c>
      <c r="E30" s="39" t="s">
        <v>36</v>
      </c>
      <c r="F30" s="39" t="s">
        <v>36</v>
      </c>
      <c r="G30" s="41">
        <v>34</v>
      </c>
      <c r="H30" s="39">
        <v>2</v>
      </c>
      <c r="I30" s="39">
        <f t="shared" si="3"/>
        <v>17</v>
      </c>
      <c r="J30" s="39">
        <v>2</v>
      </c>
      <c r="K30" s="39" t="s">
        <v>36</v>
      </c>
      <c r="L30" s="41">
        <v>15080</v>
      </c>
      <c r="M30" s="41">
        <v>2416</v>
      </c>
      <c r="N30" s="37">
        <v>44323</v>
      </c>
      <c r="O30" s="36" t="s">
        <v>50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42" t="s">
        <v>36</v>
      </c>
      <c r="C31" s="47" t="s">
        <v>407</v>
      </c>
      <c r="D31" s="41">
        <v>162</v>
      </c>
      <c r="E31" s="39" t="s">
        <v>36</v>
      </c>
      <c r="F31" s="39" t="s">
        <v>36</v>
      </c>
      <c r="G31" s="41">
        <v>101</v>
      </c>
      <c r="H31" s="39">
        <v>7</v>
      </c>
      <c r="I31" s="39">
        <f t="shared" si="3"/>
        <v>14.428571428571429</v>
      </c>
      <c r="J31" s="39">
        <v>3</v>
      </c>
      <c r="K31" s="39" t="s">
        <v>36</v>
      </c>
      <c r="L31" s="41">
        <v>54371</v>
      </c>
      <c r="M31" s="41">
        <v>12610</v>
      </c>
      <c r="N31" s="37">
        <v>43861</v>
      </c>
      <c r="O31" s="36" t="s">
        <v>48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59">
        <v>11</v>
      </c>
      <c r="C32" s="28" t="s">
        <v>239</v>
      </c>
      <c r="D32" s="41">
        <v>140.1</v>
      </c>
      <c r="E32" s="39">
        <v>339.6</v>
      </c>
      <c r="F32" s="45">
        <f>(D32-E32)/E32</f>
        <v>-0.58745583038869265</v>
      </c>
      <c r="G32" s="41">
        <v>27</v>
      </c>
      <c r="H32" s="39">
        <v>3</v>
      </c>
      <c r="I32" s="39">
        <f t="shared" si="3"/>
        <v>9</v>
      </c>
      <c r="J32" s="39">
        <v>1</v>
      </c>
      <c r="K32" s="39">
        <v>8</v>
      </c>
      <c r="L32" s="41">
        <v>53353.24</v>
      </c>
      <c r="M32" s="41">
        <v>11034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2" customHeight="1">
      <c r="A33" s="35">
        <v>19</v>
      </c>
      <c r="B33" s="35">
        <v>19</v>
      </c>
      <c r="C33" s="51" t="s">
        <v>110</v>
      </c>
      <c r="D33" s="41">
        <v>133</v>
      </c>
      <c r="E33" s="39">
        <v>100</v>
      </c>
      <c r="F33" s="45">
        <f>(D33-E33)/E33</f>
        <v>0.33</v>
      </c>
      <c r="G33" s="41">
        <v>28</v>
      </c>
      <c r="H33" s="39">
        <v>3</v>
      </c>
      <c r="I33" s="39">
        <f t="shared" si="3"/>
        <v>9.3333333333333339</v>
      </c>
      <c r="J33" s="39">
        <v>2</v>
      </c>
      <c r="K33" s="39">
        <v>8</v>
      </c>
      <c r="L33" s="41">
        <v>23000</v>
      </c>
      <c r="M33" s="41">
        <v>4041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28" t="s">
        <v>461</v>
      </c>
      <c r="D34" s="41">
        <v>104</v>
      </c>
      <c r="E34" s="39" t="s">
        <v>36</v>
      </c>
      <c r="F34" s="39" t="s">
        <v>36</v>
      </c>
      <c r="G34" s="41">
        <v>52</v>
      </c>
      <c r="H34" s="30">
        <v>5</v>
      </c>
      <c r="I34" s="39">
        <f t="shared" si="3"/>
        <v>10.4</v>
      </c>
      <c r="J34" s="39">
        <v>2</v>
      </c>
      <c r="K34" s="39" t="s">
        <v>36</v>
      </c>
      <c r="L34" s="41">
        <v>334143.03000000003</v>
      </c>
      <c r="M34" s="41">
        <v>71354</v>
      </c>
      <c r="N34" s="37">
        <v>43700</v>
      </c>
      <c r="O34" s="36" t="s">
        <v>39</v>
      </c>
      <c r="P34" s="33"/>
      <c r="R34" s="38"/>
      <c r="T34" s="33"/>
      <c r="U34" s="32"/>
      <c r="V34" s="32"/>
      <c r="W34" s="32"/>
      <c r="X34" s="32"/>
      <c r="Y34" s="32"/>
      <c r="Z34" s="33"/>
    </row>
    <row r="35" spans="1:26" ht="25.35" customHeight="1">
      <c r="A35" s="14"/>
      <c r="B35" s="14"/>
      <c r="C35" s="27" t="s">
        <v>69</v>
      </c>
      <c r="D35" s="34">
        <f>SUM(D23:D34)</f>
        <v>92060.819999999992</v>
      </c>
      <c r="E35" s="34">
        <f t="shared" ref="E35:G35" si="4">SUM(E23:E34)</f>
        <v>34970.82</v>
      </c>
      <c r="F35" s="65">
        <f t="shared" ref="F35" si="5">(D35-E35)/E35</f>
        <v>1.6325038989649083</v>
      </c>
      <c r="G35" s="34">
        <f t="shared" si="4"/>
        <v>15368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16</v>
      </c>
      <c r="B37" s="35">
        <v>16</v>
      </c>
      <c r="C37" s="58" t="s">
        <v>216</v>
      </c>
      <c r="D37" s="41">
        <v>102</v>
      </c>
      <c r="E37" s="41">
        <v>149.6</v>
      </c>
      <c r="F37" s="45">
        <f t="shared" ref="F37" si="6">(D37-E37)/E37</f>
        <v>-0.31818181818181818</v>
      </c>
      <c r="G37" s="41">
        <v>18</v>
      </c>
      <c r="H37" s="39" t="s">
        <v>36</v>
      </c>
      <c r="I37" s="39" t="s">
        <v>36</v>
      </c>
      <c r="J37" s="39">
        <v>1</v>
      </c>
      <c r="K37" s="39">
        <v>6</v>
      </c>
      <c r="L37" s="41">
        <v>4337.92</v>
      </c>
      <c r="M37" s="41">
        <v>840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4.75" customHeight="1">
      <c r="A38" s="35">
        <v>21</v>
      </c>
      <c r="B38" s="59">
        <v>20</v>
      </c>
      <c r="C38" s="48" t="s">
        <v>395</v>
      </c>
      <c r="D38" s="41">
        <v>78.989999999999995</v>
      </c>
      <c r="E38" s="39">
        <v>94.5</v>
      </c>
      <c r="F38" s="45">
        <f>(D38-E38)/E38</f>
        <v>-0.16412698412698418</v>
      </c>
      <c r="G38" s="41">
        <v>18</v>
      </c>
      <c r="H38" s="30">
        <v>3</v>
      </c>
      <c r="I38" s="39">
        <f t="shared" ref="I38:I44" si="7">G38/H38</f>
        <v>6</v>
      </c>
      <c r="J38" s="39">
        <v>1</v>
      </c>
      <c r="K38" s="39">
        <v>9</v>
      </c>
      <c r="L38" s="41">
        <v>44069</v>
      </c>
      <c r="M38" s="41">
        <v>9160</v>
      </c>
      <c r="N38" s="37">
        <v>44316</v>
      </c>
      <c r="O38" s="36" t="s">
        <v>41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22</v>
      </c>
      <c r="B39" s="59">
        <v>17</v>
      </c>
      <c r="C39" s="28" t="s">
        <v>462</v>
      </c>
      <c r="D39" s="41">
        <v>35</v>
      </c>
      <c r="E39" s="41">
        <v>147.24</v>
      </c>
      <c r="F39" s="45">
        <f>(D39-E39)/E39</f>
        <v>-0.76229285520239065</v>
      </c>
      <c r="G39" s="41">
        <v>5</v>
      </c>
      <c r="H39" s="39">
        <v>2</v>
      </c>
      <c r="I39" s="39">
        <f t="shared" si="7"/>
        <v>2.5</v>
      </c>
      <c r="J39" s="39">
        <v>1</v>
      </c>
      <c r="K39" s="39">
        <v>5</v>
      </c>
      <c r="L39" s="41">
        <v>4162.3900000000003</v>
      </c>
      <c r="M39" s="41">
        <v>822</v>
      </c>
      <c r="N39" s="37">
        <v>44344</v>
      </c>
      <c r="O39" s="36" t="s">
        <v>463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23</v>
      </c>
      <c r="B40" s="64">
        <v>21</v>
      </c>
      <c r="C40" s="51" t="s">
        <v>406</v>
      </c>
      <c r="D40" s="41">
        <v>31</v>
      </c>
      <c r="E40" s="39">
        <v>56</v>
      </c>
      <c r="F40" s="45">
        <f>(D40-E40)/E40</f>
        <v>-0.44642857142857145</v>
      </c>
      <c r="G40" s="41">
        <v>6</v>
      </c>
      <c r="H40" s="39">
        <v>1</v>
      </c>
      <c r="I40" s="39">
        <f t="shared" si="7"/>
        <v>6</v>
      </c>
      <c r="J40" s="39">
        <v>1</v>
      </c>
      <c r="K40" s="39" t="s">
        <v>36</v>
      </c>
      <c r="L40" s="41">
        <v>23129.42</v>
      </c>
      <c r="M40" s="41">
        <v>4186</v>
      </c>
      <c r="N40" s="37">
        <v>44316</v>
      </c>
      <c r="O40" s="3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32"/>
      <c r="Z40" s="56"/>
    </row>
    <row r="41" spans="1:26" ht="25.35" customHeight="1">
      <c r="A41" s="35">
        <v>24</v>
      </c>
      <c r="B41" s="42" t="s">
        <v>36</v>
      </c>
      <c r="C41" s="47" t="s">
        <v>446</v>
      </c>
      <c r="D41" s="41">
        <v>28</v>
      </c>
      <c r="E41" s="39" t="s">
        <v>36</v>
      </c>
      <c r="F41" s="39" t="s">
        <v>36</v>
      </c>
      <c r="G41" s="41">
        <v>5</v>
      </c>
      <c r="H41" s="39">
        <v>1</v>
      </c>
      <c r="I41" s="39">
        <f t="shared" si="7"/>
        <v>5</v>
      </c>
      <c r="J41" s="39">
        <v>1</v>
      </c>
      <c r="K41" s="39" t="s">
        <v>36</v>
      </c>
      <c r="L41" s="41">
        <v>5023.68</v>
      </c>
      <c r="M41" s="41">
        <v>802</v>
      </c>
      <c r="N41" s="37">
        <v>44337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25</v>
      </c>
      <c r="B42" s="66">
        <v>26</v>
      </c>
      <c r="C42" s="47" t="s">
        <v>397</v>
      </c>
      <c r="D42" s="41">
        <v>14</v>
      </c>
      <c r="E42" s="39">
        <v>7</v>
      </c>
      <c r="F42" s="45">
        <f>(D42-E42)/E42</f>
        <v>1</v>
      </c>
      <c r="G42" s="41">
        <v>5</v>
      </c>
      <c r="H42" s="30">
        <v>1</v>
      </c>
      <c r="I42" s="39">
        <f t="shared" si="7"/>
        <v>5</v>
      </c>
      <c r="J42" s="39">
        <v>1</v>
      </c>
      <c r="K42" s="39" t="s">
        <v>36</v>
      </c>
      <c r="L42" s="41">
        <v>49207</v>
      </c>
      <c r="M42" s="41">
        <v>9176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4"/>
      <c r="W42" s="54"/>
      <c r="X42" s="55"/>
      <c r="Y42" s="32"/>
      <c r="Z42" s="56"/>
    </row>
    <row r="43" spans="1:26" ht="25.35" customHeight="1">
      <c r="A43" s="35">
        <v>26</v>
      </c>
      <c r="B43" s="35">
        <v>15</v>
      </c>
      <c r="C43" s="47" t="s">
        <v>464</v>
      </c>
      <c r="D43" s="41">
        <v>9</v>
      </c>
      <c r="E43" s="39">
        <v>150.6</v>
      </c>
      <c r="F43" s="45">
        <f>(D43-E43)/E43</f>
        <v>-0.94023904382470125</v>
      </c>
      <c r="G43" s="41">
        <v>3</v>
      </c>
      <c r="H43" s="39">
        <v>1</v>
      </c>
      <c r="I43" s="39">
        <f t="shared" si="7"/>
        <v>3</v>
      </c>
      <c r="J43" s="39">
        <v>1</v>
      </c>
      <c r="K43" s="39">
        <v>3</v>
      </c>
      <c r="L43" s="41">
        <v>5711.58</v>
      </c>
      <c r="M43" s="41">
        <v>999</v>
      </c>
      <c r="N43" s="37">
        <v>44358</v>
      </c>
      <c r="O43" s="36" t="s">
        <v>48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27</v>
      </c>
      <c r="B44" s="39" t="s">
        <v>36</v>
      </c>
      <c r="C44" s="47" t="s">
        <v>385</v>
      </c>
      <c r="D44" s="41">
        <v>8</v>
      </c>
      <c r="E44" s="39" t="s">
        <v>36</v>
      </c>
      <c r="F44" s="39" t="s">
        <v>36</v>
      </c>
      <c r="G44" s="41">
        <v>4</v>
      </c>
      <c r="H44" s="39">
        <v>1</v>
      </c>
      <c r="I44" s="39">
        <f t="shared" si="7"/>
        <v>4</v>
      </c>
      <c r="J44" s="39">
        <v>1</v>
      </c>
      <c r="K44" s="39" t="s">
        <v>36</v>
      </c>
      <c r="L44" s="41">
        <v>817056</v>
      </c>
      <c r="M44" s="41">
        <v>154613</v>
      </c>
      <c r="N44" s="37">
        <v>43665</v>
      </c>
      <c r="O44" s="36" t="s">
        <v>41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7"/>
    </row>
    <row r="45" spans="1:26" ht="25.35" customHeight="1">
      <c r="A45" s="14"/>
      <c r="B45" s="14"/>
      <c r="C45" s="27" t="s">
        <v>205</v>
      </c>
      <c r="D45" s="34">
        <f>SUM(D35:D44)</f>
        <v>92366.81</v>
      </c>
      <c r="E45" s="34">
        <f t="shared" ref="E45:G45" si="8">SUM(E35:E44)</f>
        <v>35575.759999999995</v>
      </c>
      <c r="F45" s="65">
        <f t="shared" ref="F45" si="9">(D45-E45)/E45</f>
        <v>1.5963411603856112</v>
      </c>
      <c r="G45" s="34">
        <f t="shared" si="8"/>
        <v>15432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sheetPr codeName="Sheet83"/>
  <dimension ref="A1:Z69"/>
  <sheetViews>
    <sheetView topLeftCell="A13" zoomScale="60" zoomScaleNormal="60" workbookViewId="0">
      <selection activeCell="A39" sqref="A39:XFD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8.88671875" style="1"/>
    <col min="26" max="26" width="14.88671875" style="1" customWidth="1"/>
    <col min="27" max="16384" width="8.88671875" style="1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455</v>
      </c>
      <c r="E6" s="4" t="s">
        <v>467</v>
      </c>
      <c r="F6" s="156"/>
      <c r="G6" s="4" t="s">
        <v>455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</row>
    <row r="10" spans="1:26">
      <c r="A10" s="159"/>
      <c r="B10" s="159"/>
      <c r="C10" s="156"/>
      <c r="D10" s="75" t="s">
        <v>456</v>
      </c>
      <c r="E10" s="75" t="s">
        <v>468</v>
      </c>
      <c r="F10" s="156"/>
      <c r="G10" s="75" t="s">
        <v>456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431</v>
      </c>
      <c r="D13" s="41">
        <v>6989</v>
      </c>
      <c r="E13" s="39" t="s">
        <v>36</v>
      </c>
      <c r="F13" s="39" t="s">
        <v>36</v>
      </c>
      <c r="G13" s="41">
        <v>1016</v>
      </c>
      <c r="H13" s="39" t="s">
        <v>36</v>
      </c>
      <c r="I13" s="39" t="s">
        <v>36</v>
      </c>
      <c r="J13" s="39">
        <v>11</v>
      </c>
      <c r="K13" s="39">
        <v>1</v>
      </c>
      <c r="L13" s="41">
        <v>7643</v>
      </c>
      <c r="M13" s="41">
        <v>1124</v>
      </c>
      <c r="N13" s="37">
        <v>44365</v>
      </c>
      <c r="O13" s="36" t="s">
        <v>65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2</v>
      </c>
      <c r="C14" s="28" t="s">
        <v>428</v>
      </c>
      <c r="D14" s="41">
        <v>5770.83</v>
      </c>
      <c r="E14" s="39">
        <v>17561.34</v>
      </c>
      <c r="F14" s="45">
        <f>(D14-E14)/E14</f>
        <v>-0.67139011032187745</v>
      </c>
      <c r="G14" s="41">
        <v>1186</v>
      </c>
      <c r="H14" s="39">
        <v>108</v>
      </c>
      <c r="I14" s="39">
        <f t="shared" ref="I14:I22" si="0">G14/H14</f>
        <v>10.981481481481481</v>
      </c>
      <c r="J14" s="39">
        <v>14</v>
      </c>
      <c r="K14" s="39">
        <v>2</v>
      </c>
      <c r="L14" s="41">
        <v>35821.089999999997</v>
      </c>
      <c r="M14" s="41">
        <v>7799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1</v>
      </c>
      <c r="C15" s="28" t="s">
        <v>390</v>
      </c>
      <c r="D15" s="41">
        <v>4693.5600000000004</v>
      </c>
      <c r="E15" s="39">
        <v>20907.89</v>
      </c>
      <c r="F15" s="45">
        <f>(D15-E15)/E15</f>
        <v>-0.7755124979134671</v>
      </c>
      <c r="G15" s="41">
        <v>714</v>
      </c>
      <c r="H15" s="39">
        <v>69</v>
      </c>
      <c r="I15" s="39">
        <f t="shared" si="0"/>
        <v>10.347826086956522</v>
      </c>
      <c r="J15" s="39">
        <v>9</v>
      </c>
      <c r="K15" s="39">
        <v>3</v>
      </c>
      <c r="L15" s="41">
        <v>72874.45</v>
      </c>
      <c r="M15" s="41">
        <v>11581</v>
      </c>
      <c r="N15" s="37">
        <v>44351</v>
      </c>
      <c r="O15" s="36" t="s">
        <v>45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4</v>
      </c>
      <c r="C16" s="28" t="s">
        <v>304</v>
      </c>
      <c r="D16" s="41">
        <v>4344.78</v>
      </c>
      <c r="E16" s="39">
        <v>11445.07</v>
      </c>
      <c r="F16" s="45">
        <f>(D16-E16)/E16</f>
        <v>-0.62037977924119292</v>
      </c>
      <c r="G16" s="41">
        <v>686</v>
      </c>
      <c r="H16" s="39">
        <v>73</v>
      </c>
      <c r="I16" s="39">
        <f t="shared" si="0"/>
        <v>9.3972602739726021</v>
      </c>
      <c r="J16" s="39">
        <v>9</v>
      </c>
      <c r="K16" s="39">
        <v>4</v>
      </c>
      <c r="L16" s="41">
        <v>82869</v>
      </c>
      <c r="M16" s="41">
        <v>12751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3</v>
      </c>
      <c r="C17" s="28" t="s">
        <v>391</v>
      </c>
      <c r="D17" s="41">
        <v>4286.2</v>
      </c>
      <c r="E17" s="39">
        <v>12572.27</v>
      </c>
      <c r="F17" s="45">
        <f>(D17-E17)/E17</f>
        <v>-0.6590750914512653</v>
      </c>
      <c r="G17" s="41">
        <v>894</v>
      </c>
      <c r="H17" s="39">
        <v>87</v>
      </c>
      <c r="I17" s="39">
        <f t="shared" si="0"/>
        <v>10.275862068965518</v>
      </c>
      <c r="J17" s="39">
        <v>13</v>
      </c>
      <c r="K17" s="39">
        <v>3</v>
      </c>
      <c r="L17" s="41">
        <v>41160</v>
      </c>
      <c r="M17" s="41">
        <v>9325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 t="s">
        <v>34</v>
      </c>
      <c r="C18" s="28" t="s">
        <v>398</v>
      </c>
      <c r="D18" s="41">
        <v>3918.96</v>
      </c>
      <c r="E18" s="39" t="s">
        <v>36</v>
      </c>
      <c r="F18" s="39" t="s">
        <v>36</v>
      </c>
      <c r="G18" s="41">
        <v>666</v>
      </c>
      <c r="H18" s="39">
        <v>52</v>
      </c>
      <c r="I18" s="39">
        <f t="shared" si="0"/>
        <v>12.807692307692308</v>
      </c>
      <c r="J18" s="39">
        <v>13</v>
      </c>
      <c r="K18" s="39">
        <v>1</v>
      </c>
      <c r="L18" s="41">
        <v>3918.96</v>
      </c>
      <c r="M18" s="41">
        <v>666</v>
      </c>
      <c r="N18" s="37">
        <v>44365</v>
      </c>
      <c r="O18" s="36" t="s">
        <v>68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457</v>
      </c>
      <c r="D19" s="41">
        <v>1617.64</v>
      </c>
      <c r="E19" s="39" t="s">
        <v>36</v>
      </c>
      <c r="F19" s="39" t="s">
        <v>36</v>
      </c>
      <c r="G19" s="41">
        <v>261</v>
      </c>
      <c r="H19" s="39">
        <v>68</v>
      </c>
      <c r="I19" s="39">
        <f t="shared" si="0"/>
        <v>3.8382352941176472</v>
      </c>
      <c r="J19" s="39">
        <v>13</v>
      </c>
      <c r="K19" s="39">
        <v>1</v>
      </c>
      <c r="L19" s="41">
        <v>1617.64</v>
      </c>
      <c r="M19" s="41">
        <v>261</v>
      </c>
      <c r="N19" s="37">
        <v>44365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5</v>
      </c>
      <c r="C20" s="28" t="s">
        <v>432</v>
      </c>
      <c r="D20" s="41">
        <v>1523.8</v>
      </c>
      <c r="E20" s="39">
        <v>4744.0200000000004</v>
      </c>
      <c r="F20" s="45">
        <f>(D20-E20)/E20</f>
        <v>-0.67879562059181875</v>
      </c>
      <c r="G20" s="41">
        <v>309</v>
      </c>
      <c r="H20" s="39">
        <v>41</v>
      </c>
      <c r="I20" s="39">
        <f t="shared" si="0"/>
        <v>7.5365853658536581</v>
      </c>
      <c r="J20" s="39">
        <v>8</v>
      </c>
      <c r="K20" s="39">
        <v>5</v>
      </c>
      <c r="L20" s="41">
        <v>50167</v>
      </c>
      <c r="M20" s="41">
        <v>10807</v>
      </c>
      <c r="N20" s="37">
        <v>44337</v>
      </c>
      <c r="O20" s="36" t="s">
        <v>41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6</v>
      </c>
      <c r="C21" s="28" t="s">
        <v>429</v>
      </c>
      <c r="D21" s="41">
        <v>1183.75</v>
      </c>
      <c r="E21" s="39">
        <v>3420.88</v>
      </c>
      <c r="F21" s="45">
        <f>(D21-E21)/E21</f>
        <v>-0.65396330768691102</v>
      </c>
      <c r="G21" s="41">
        <v>190</v>
      </c>
      <c r="H21" s="39">
        <v>23</v>
      </c>
      <c r="I21" s="39">
        <f t="shared" si="0"/>
        <v>8.2608695652173907</v>
      </c>
      <c r="J21" s="39">
        <v>6</v>
      </c>
      <c r="K21" s="39">
        <v>4</v>
      </c>
      <c r="L21" s="41">
        <v>20462</v>
      </c>
      <c r="M21" s="41">
        <v>3515</v>
      </c>
      <c r="N21" s="37">
        <v>44344</v>
      </c>
      <c r="O21" s="36" t="s">
        <v>41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8</v>
      </c>
      <c r="C22" s="28" t="s">
        <v>469</v>
      </c>
      <c r="D22" s="41">
        <v>355.28</v>
      </c>
      <c r="E22" s="39">
        <v>1913.23</v>
      </c>
      <c r="F22" s="45">
        <f>(D22-E22)/E22</f>
        <v>-0.81430355994835957</v>
      </c>
      <c r="G22" s="41">
        <v>54</v>
      </c>
      <c r="H22" s="39">
        <v>12</v>
      </c>
      <c r="I22" s="39">
        <f t="shared" si="0"/>
        <v>4.5</v>
      </c>
      <c r="J22" s="39">
        <v>5</v>
      </c>
      <c r="K22" s="39">
        <v>6</v>
      </c>
      <c r="L22" s="41">
        <v>49748.69</v>
      </c>
      <c r="M22" s="41">
        <v>7800</v>
      </c>
      <c r="N22" s="37">
        <v>44330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34683.799999999996</v>
      </c>
      <c r="E23" s="34">
        <f t="shared" ref="E23:G23" si="1">SUM(E13:E22)</f>
        <v>72564.7</v>
      </c>
      <c r="F23" s="65">
        <f>(D23-E23)/E23</f>
        <v>-0.52202930626048205</v>
      </c>
      <c r="G23" s="34">
        <f t="shared" si="1"/>
        <v>5976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10</v>
      </c>
      <c r="C25" s="28" t="s">
        <v>239</v>
      </c>
      <c r="D25" s="41">
        <v>339.6</v>
      </c>
      <c r="E25" s="39">
        <v>930.71</v>
      </c>
      <c r="F25" s="45">
        <f t="shared" ref="F25:F35" si="2">(D25-E25)/E25</f>
        <v>-0.63511727605806323</v>
      </c>
      <c r="G25" s="41">
        <v>64</v>
      </c>
      <c r="H25" s="39">
        <v>14</v>
      </c>
      <c r="I25" s="39">
        <f>G25/H25</f>
        <v>4.5714285714285712</v>
      </c>
      <c r="J25" s="39">
        <v>3</v>
      </c>
      <c r="K25" s="39">
        <v>7</v>
      </c>
      <c r="L25" s="41">
        <v>52771.69</v>
      </c>
      <c r="M25" s="41">
        <v>10911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458</v>
      </c>
      <c r="D26" s="41">
        <v>202.7</v>
      </c>
      <c r="E26" s="39">
        <v>826</v>
      </c>
      <c r="F26" s="45">
        <f t="shared" si="2"/>
        <v>-0.75460048426150117</v>
      </c>
      <c r="G26" s="41">
        <v>35</v>
      </c>
      <c r="H26" s="39">
        <v>6</v>
      </c>
      <c r="I26" s="39">
        <f>G26/H26</f>
        <v>5.833333333333333</v>
      </c>
      <c r="J26" s="39">
        <v>2</v>
      </c>
      <c r="K26" s="39">
        <v>4</v>
      </c>
      <c r="L26" s="41">
        <v>8344.4</v>
      </c>
      <c r="M26" s="41">
        <v>1427</v>
      </c>
      <c r="N26" s="37">
        <v>44344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24</v>
      </c>
      <c r="C27" s="40" t="s">
        <v>241</v>
      </c>
      <c r="D27" s="41">
        <v>182</v>
      </c>
      <c r="E27" s="39">
        <v>42.75</v>
      </c>
      <c r="F27" s="45">
        <f t="shared" si="2"/>
        <v>3.257309941520468</v>
      </c>
      <c r="G27" s="41">
        <v>118</v>
      </c>
      <c r="H27" s="39">
        <v>7</v>
      </c>
      <c r="I27" s="39">
        <f>G27/H27</f>
        <v>16.857142857142858</v>
      </c>
      <c r="J27" s="39">
        <v>3</v>
      </c>
      <c r="K27" s="39" t="s">
        <v>36</v>
      </c>
      <c r="L27" s="41">
        <v>66751.37</v>
      </c>
      <c r="M27" s="41">
        <v>14455</v>
      </c>
      <c r="N27" s="37">
        <v>44113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9</v>
      </c>
      <c r="C28" s="28" t="s">
        <v>470</v>
      </c>
      <c r="D28" s="41">
        <v>160</v>
      </c>
      <c r="E28" s="39">
        <v>1035</v>
      </c>
      <c r="F28" s="45">
        <f t="shared" si="2"/>
        <v>-0.84541062801932365</v>
      </c>
      <c r="G28" s="41">
        <v>23</v>
      </c>
      <c r="H28" s="39" t="s">
        <v>36</v>
      </c>
      <c r="I28" s="39" t="s">
        <v>36</v>
      </c>
      <c r="J28" s="39">
        <v>2</v>
      </c>
      <c r="K28" s="39">
        <v>5</v>
      </c>
      <c r="L28" s="41">
        <v>14203</v>
      </c>
      <c r="M28" s="41">
        <v>2267</v>
      </c>
      <c r="N28" s="37">
        <v>44337</v>
      </c>
      <c r="O28" s="4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7</v>
      </c>
      <c r="C29" s="28" t="s">
        <v>464</v>
      </c>
      <c r="D29" s="41">
        <v>150.6</v>
      </c>
      <c r="E29" s="39">
        <v>3394.62</v>
      </c>
      <c r="F29" s="45">
        <f t="shared" si="2"/>
        <v>-0.95563568234441565</v>
      </c>
      <c r="G29" s="41">
        <v>27</v>
      </c>
      <c r="H29" s="39">
        <v>11</v>
      </c>
      <c r="I29" s="39">
        <f>G29/H29</f>
        <v>2.4545454545454546</v>
      </c>
      <c r="J29" s="39">
        <v>7</v>
      </c>
      <c r="K29" s="39">
        <v>2</v>
      </c>
      <c r="L29" s="41">
        <v>5321.58</v>
      </c>
      <c r="M29" s="41">
        <v>895</v>
      </c>
      <c r="N29" s="37">
        <v>44358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4">
        <v>20</v>
      </c>
      <c r="C30" s="58" t="s">
        <v>216</v>
      </c>
      <c r="D30" s="41">
        <v>149.6</v>
      </c>
      <c r="E30" s="39">
        <v>154</v>
      </c>
      <c r="F30" s="45">
        <f t="shared" si="2"/>
        <v>-2.8571428571428609E-2</v>
      </c>
      <c r="G30" s="41">
        <v>27</v>
      </c>
      <c r="H30" s="39" t="s">
        <v>36</v>
      </c>
      <c r="I30" s="39" t="s">
        <v>36</v>
      </c>
      <c r="J30" s="39">
        <v>3</v>
      </c>
      <c r="K30" s="39">
        <v>6</v>
      </c>
      <c r="L30" s="41">
        <v>4087.92</v>
      </c>
      <c r="M30" s="41">
        <v>798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35">
        <v>16</v>
      </c>
      <c r="C31" s="47" t="s">
        <v>462</v>
      </c>
      <c r="D31" s="41">
        <v>147.24</v>
      </c>
      <c r="E31" s="41">
        <v>336.1</v>
      </c>
      <c r="F31" s="45">
        <f t="shared" si="2"/>
        <v>-0.56191609639988094</v>
      </c>
      <c r="G31" s="41">
        <v>27</v>
      </c>
      <c r="H31" s="39">
        <v>5</v>
      </c>
      <c r="I31" s="39">
        <f>G31/H31</f>
        <v>5.4</v>
      </c>
      <c r="J31" s="39">
        <v>2</v>
      </c>
      <c r="K31" s="39">
        <v>4</v>
      </c>
      <c r="L31" s="41">
        <v>4000.29</v>
      </c>
      <c r="M31" s="41">
        <v>798</v>
      </c>
      <c r="N31" s="37">
        <v>44344</v>
      </c>
      <c r="O31" s="36" t="s">
        <v>463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5">
        <v>14</v>
      </c>
      <c r="C32" s="28" t="s">
        <v>471</v>
      </c>
      <c r="D32" s="41">
        <v>105.58</v>
      </c>
      <c r="E32" s="39">
        <v>467.1</v>
      </c>
      <c r="F32" s="45">
        <f t="shared" si="2"/>
        <v>-0.77396703061442951</v>
      </c>
      <c r="G32" s="41">
        <v>19</v>
      </c>
      <c r="H32" s="39">
        <v>5</v>
      </c>
      <c r="I32" s="39">
        <f>G32/H32</f>
        <v>3.8</v>
      </c>
      <c r="J32" s="39">
        <v>2</v>
      </c>
      <c r="K32" s="39">
        <v>7</v>
      </c>
      <c r="L32" s="41">
        <v>25746.98</v>
      </c>
      <c r="M32" s="41">
        <v>4289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35">
        <v>17</v>
      </c>
      <c r="C33" s="51" t="s">
        <v>110</v>
      </c>
      <c r="D33" s="41">
        <v>100</v>
      </c>
      <c r="E33" s="39">
        <v>317.5</v>
      </c>
      <c r="F33" s="45">
        <f t="shared" si="2"/>
        <v>-0.68503937007874016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7</v>
      </c>
      <c r="L33" s="41">
        <v>22709</v>
      </c>
      <c r="M33" s="41">
        <v>3983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15</v>
      </c>
      <c r="C34" s="49" t="s">
        <v>395</v>
      </c>
      <c r="D34" s="41">
        <v>94.5</v>
      </c>
      <c r="E34" s="39">
        <v>362.83</v>
      </c>
      <c r="F34" s="45">
        <f t="shared" si="2"/>
        <v>-0.73954744646253068</v>
      </c>
      <c r="G34" s="41">
        <v>20</v>
      </c>
      <c r="H34" s="30">
        <v>4</v>
      </c>
      <c r="I34" s="39">
        <f>G34/H34</f>
        <v>5</v>
      </c>
      <c r="J34" s="39">
        <v>2</v>
      </c>
      <c r="K34" s="39">
        <v>8</v>
      </c>
      <c r="L34" s="41">
        <v>43929</v>
      </c>
      <c r="M34" s="41">
        <v>9128</v>
      </c>
      <c r="N34" s="37">
        <v>44316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36315.619999999988</v>
      </c>
      <c r="E35" s="34">
        <f t="shared" ref="E35:G35" si="3">SUM(E23:E34)</f>
        <v>80431.310000000012</v>
      </c>
      <c r="F35" s="65">
        <f t="shared" si="2"/>
        <v>-0.54848901503655745</v>
      </c>
      <c r="G35" s="34">
        <f t="shared" si="3"/>
        <v>6356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1" t="s">
        <v>406</v>
      </c>
      <c r="D37" s="41">
        <v>56</v>
      </c>
      <c r="E37" s="39" t="s">
        <v>36</v>
      </c>
      <c r="F37" s="39" t="s">
        <v>36</v>
      </c>
      <c r="G37" s="41">
        <v>8</v>
      </c>
      <c r="H37" s="39">
        <v>2</v>
      </c>
      <c r="I37" s="39">
        <f t="shared" ref="I37:I42" si="4">G37/H37</f>
        <v>4</v>
      </c>
      <c r="J37" s="39">
        <v>1</v>
      </c>
      <c r="K37" s="39" t="s">
        <v>36</v>
      </c>
      <c r="L37" s="41">
        <v>22833.82</v>
      </c>
      <c r="M37" s="41">
        <v>4115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32"/>
      <c r="Z37" s="56"/>
    </row>
    <row r="38" spans="1:26" ht="25.35" customHeight="1">
      <c r="A38" s="35">
        <v>22</v>
      </c>
      <c r="B38" s="59">
        <v>12</v>
      </c>
      <c r="C38" s="28" t="s">
        <v>472</v>
      </c>
      <c r="D38" s="41">
        <v>44.44</v>
      </c>
      <c r="E38" s="39">
        <v>667.99</v>
      </c>
      <c r="F38" s="45">
        <f>(D38-E38)/E38</f>
        <v>-0.93347205796493948</v>
      </c>
      <c r="G38" s="41">
        <v>7</v>
      </c>
      <c r="H38" s="39">
        <v>2</v>
      </c>
      <c r="I38" s="39">
        <f t="shared" si="4"/>
        <v>3.5</v>
      </c>
      <c r="J38" s="39">
        <v>1</v>
      </c>
      <c r="K38" s="39">
        <v>3</v>
      </c>
      <c r="L38" s="41">
        <v>3255.5</v>
      </c>
      <c r="M38" s="41">
        <v>574</v>
      </c>
      <c r="N38" s="37">
        <v>44351</v>
      </c>
      <c r="O38" s="36" t="s">
        <v>48</v>
      </c>
      <c r="P38" s="33"/>
      <c r="Q38" s="54"/>
      <c r="R38" s="54"/>
      <c r="S38" s="54"/>
      <c r="T38" s="54"/>
      <c r="U38" s="54"/>
      <c r="V38" s="54"/>
      <c r="W38" s="54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58" t="s">
        <v>404</v>
      </c>
      <c r="D39" s="41">
        <v>36</v>
      </c>
      <c r="E39" s="39" t="s">
        <v>36</v>
      </c>
      <c r="F39" s="39" t="s">
        <v>36</v>
      </c>
      <c r="G39" s="41">
        <v>18</v>
      </c>
      <c r="H39" s="30">
        <v>4</v>
      </c>
      <c r="I39" s="39">
        <f t="shared" si="4"/>
        <v>4.5</v>
      </c>
      <c r="J39" s="39">
        <v>2</v>
      </c>
      <c r="K39" s="39" t="s">
        <v>36</v>
      </c>
      <c r="L39" s="41">
        <v>24325</v>
      </c>
      <c r="M39" s="41">
        <v>5297</v>
      </c>
      <c r="N39" s="37">
        <v>44099</v>
      </c>
      <c r="O39" s="36" t="s">
        <v>68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9" t="s">
        <v>36</v>
      </c>
      <c r="C40" s="47" t="s">
        <v>384</v>
      </c>
      <c r="D40" s="41">
        <v>32</v>
      </c>
      <c r="E40" s="39" t="s">
        <v>36</v>
      </c>
      <c r="F40" s="39" t="s">
        <v>36</v>
      </c>
      <c r="G40" s="41">
        <v>16</v>
      </c>
      <c r="H40" s="30">
        <v>3</v>
      </c>
      <c r="I40" s="39">
        <f t="shared" si="4"/>
        <v>5.333333333333333</v>
      </c>
      <c r="J40" s="39">
        <v>3</v>
      </c>
      <c r="K40" s="39" t="s">
        <v>36</v>
      </c>
      <c r="L40" s="41">
        <v>72776.19</v>
      </c>
      <c r="M40" s="41">
        <v>15104</v>
      </c>
      <c r="N40" s="37">
        <v>44092</v>
      </c>
      <c r="O40" s="36" t="s">
        <v>45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9" t="s">
        <v>36</v>
      </c>
      <c r="C41" s="47" t="s">
        <v>473</v>
      </c>
      <c r="D41" s="41">
        <v>20</v>
      </c>
      <c r="E41" s="39" t="s">
        <v>36</v>
      </c>
      <c r="F41" s="39" t="s">
        <v>36</v>
      </c>
      <c r="G41" s="41">
        <v>10</v>
      </c>
      <c r="H41" s="30">
        <v>2</v>
      </c>
      <c r="I41" s="39">
        <f t="shared" si="4"/>
        <v>5</v>
      </c>
      <c r="J41" s="39">
        <v>2</v>
      </c>
      <c r="K41" s="39" t="s">
        <v>36</v>
      </c>
      <c r="L41" s="41">
        <v>150422</v>
      </c>
      <c r="M41" s="41">
        <v>30408</v>
      </c>
      <c r="N41" s="37">
        <v>43721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55"/>
      <c r="Y41" s="56"/>
      <c r="Z41" s="32"/>
    </row>
    <row r="42" spans="1:26" ht="25.35" customHeight="1">
      <c r="A42" s="35">
        <v>26</v>
      </c>
      <c r="B42" s="64">
        <v>27</v>
      </c>
      <c r="C42" s="47" t="s">
        <v>397</v>
      </c>
      <c r="D42" s="41">
        <v>7</v>
      </c>
      <c r="E42" s="39">
        <v>24</v>
      </c>
      <c r="F42" s="45">
        <f>(D42-E42)/E42</f>
        <v>-0.70833333333333337</v>
      </c>
      <c r="G42" s="41">
        <v>1</v>
      </c>
      <c r="H42" s="30">
        <v>1</v>
      </c>
      <c r="I42" s="39">
        <f t="shared" si="4"/>
        <v>1</v>
      </c>
      <c r="J42" s="39">
        <v>1</v>
      </c>
      <c r="K42" s="39" t="s">
        <v>36</v>
      </c>
      <c r="L42" s="41">
        <v>49193</v>
      </c>
      <c r="M42" s="41">
        <v>9171</v>
      </c>
      <c r="N42" s="37">
        <v>43805</v>
      </c>
      <c r="O42" s="36" t="s">
        <v>68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35" t="s">
        <v>34</v>
      </c>
      <c r="C43" s="28" t="s">
        <v>459</v>
      </c>
      <c r="D43" s="41"/>
      <c r="E43" s="39" t="s">
        <v>36</v>
      </c>
      <c r="F43" s="39" t="s">
        <v>36</v>
      </c>
      <c r="G43" s="41"/>
      <c r="H43" s="39"/>
      <c r="I43" s="39"/>
      <c r="J43" s="39"/>
      <c r="K43" s="39">
        <v>1</v>
      </c>
      <c r="L43" s="41"/>
      <c r="M43" s="41"/>
      <c r="N43" s="37">
        <v>44365</v>
      </c>
      <c r="O43" s="36" t="s">
        <v>91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28</v>
      </c>
      <c r="B44" s="59">
        <v>13</v>
      </c>
      <c r="C44" s="47" t="s">
        <v>474</v>
      </c>
      <c r="D44" s="41"/>
      <c r="E44" s="39">
        <v>518</v>
      </c>
      <c r="F44" s="45">
        <f>(D44-E44)/E44</f>
        <v>-1</v>
      </c>
      <c r="G44" s="41"/>
      <c r="H44" s="39"/>
      <c r="I44" s="39" t="e">
        <f>G44/H44</f>
        <v>#DIV/0!</v>
      </c>
      <c r="J44" s="39"/>
      <c r="K44" s="39">
        <v>2</v>
      </c>
      <c r="L44" s="41">
        <v>1618</v>
      </c>
      <c r="M44" s="41">
        <v>888</v>
      </c>
      <c r="N44" s="37">
        <v>44358</v>
      </c>
      <c r="O44" s="36" t="s">
        <v>91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35">
        <v>29</v>
      </c>
      <c r="B45" s="35">
        <v>18</v>
      </c>
      <c r="C45" s="58" t="s">
        <v>445</v>
      </c>
      <c r="D45" s="41"/>
      <c r="E45" s="39">
        <v>206</v>
      </c>
      <c r="F45" s="45">
        <f>(D45-E45)/E45</f>
        <v>-1</v>
      </c>
      <c r="G45" s="41"/>
      <c r="H45" s="39"/>
      <c r="I45" s="39" t="e">
        <f>G45/H45</f>
        <v>#DIV/0!</v>
      </c>
      <c r="J45" s="39"/>
      <c r="K45" s="39">
        <v>8</v>
      </c>
      <c r="L45" s="41">
        <v>27465.919999999998</v>
      </c>
      <c r="M45" s="41">
        <v>4839</v>
      </c>
      <c r="N45" s="37">
        <v>44316</v>
      </c>
      <c r="O45" s="36" t="s">
        <v>91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7"/>
    </row>
    <row r="46" spans="1:26" ht="25.35" customHeight="1">
      <c r="A46" s="14"/>
      <c r="B46" s="14"/>
      <c r="C46" s="27" t="s">
        <v>219</v>
      </c>
      <c r="D46" s="34">
        <f>SUM(D35:D45)</f>
        <v>36511.05999999999</v>
      </c>
      <c r="E46" s="34">
        <f t="shared" ref="E46:G46" si="5">SUM(E35:E45)</f>
        <v>81847.300000000017</v>
      </c>
      <c r="F46" s="65">
        <f>(D46-E46)/E46</f>
        <v>-0.55391246870697042</v>
      </c>
      <c r="G46" s="34">
        <f t="shared" si="5"/>
        <v>6416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sheetPr codeName="Sheet84"/>
  <dimension ref="A1:Z69"/>
  <sheetViews>
    <sheetView topLeftCell="A26" zoomScale="60" zoomScaleNormal="60" workbookViewId="0">
      <selection activeCell="A42" sqref="A42:XF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467</v>
      </c>
      <c r="E6" s="4" t="s">
        <v>477</v>
      </c>
      <c r="F6" s="156"/>
      <c r="G6" s="4" t="s">
        <v>467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Y9" s="32"/>
    </row>
    <row r="10" spans="1:26">
      <c r="A10" s="159"/>
      <c r="B10" s="159"/>
      <c r="C10" s="156"/>
      <c r="D10" s="75" t="s">
        <v>468</v>
      </c>
      <c r="E10" s="75" t="s">
        <v>478</v>
      </c>
      <c r="F10" s="156"/>
      <c r="G10" s="75" t="s">
        <v>468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6"/>
      <c r="Y12" s="55"/>
    </row>
    <row r="13" spans="1:26" ht="25.35" customHeight="1">
      <c r="A13" s="35">
        <v>1</v>
      </c>
      <c r="B13" s="61">
        <v>1</v>
      </c>
      <c r="C13" s="28" t="s">
        <v>390</v>
      </c>
      <c r="D13" s="41">
        <v>20907.89</v>
      </c>
      <c r="E13" s="39">
        <v>19706.62</v>
      </c>
      <c r="F13" s="45">
        <f>(D13-E13)/E13</f>
        <v>6.0957688330114473E-2</v>
      </c>
      <c r="G13" s="41">
        <v>3165</v>
      </c>
      <c r="H13" s="39">
        <v>102</v>
      </c>
      <c r="I13" s="39">
        <f t="shared" ref="I13:I20" si="0">G13/H13</f>
        <v>31.029411764705884</v>
      </c>
      <c r="J13" s="39">
        <v>13</v>
      </c>
      <c r="K13" s="39">
        <v>2</v>
      </c>
      <c r="L13" s="41">
        <v>59424.91</v>
      </c>
      <c r="M13" s="41">
        <v>9389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6"/>
      <c r="Y13" s="55"/>
      <c r="Z13" s="32"/>
    </row>
    <row r="14" spans="1:26" ht="25.35" customHeight="1">
      <c r="A14" s="35">
        <v>2</v>
      </c>
      <c r="B14" s="61" t="s">
        <v>34</v>
      </c>
      <c r="C14" s="28" t="s">
        <v>428</v>
      </c>
      <c r="D14" s="41">
        <v>17561.34</v>
      </c>
      <c r="E14" s="39" t="s">
        <v>36</v>
      </c>
      <c r="F14" s="45" t="s">
        <v>36</v>
      </c>
      <c r="G14" s="41">
        <v>3549</v>
      </c>
      <c r="H14" s="39">
        <v>140</v>
      </c>
      <c r="I14" s="39">
        <f t="shared" si="0"/>
        <v>25.35</v>
      </c>
      <c r="J14" s="39">
        <v>17</v>
      </c>
      <c r="K14" s="39">
        <v>1</v>
      </c>
      <c r="L14" s="41">
        <v>18749.98</v>
      </c>
      <c r="M14" s="41">
        <v>3814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6"/>
      <c r="Y14" s="55"/>
      <c r="Z14" s="32"/>
    </row>
    <row r="15" spans="1:26" ht="25.35" customHeight="1">
      <c r="A15" s="35">
        <v>3</v>
      </c>
      <c r="B15" s="61">
        <v>2</v>
      </c>
      <c r="C15" s="28" t="s">
        <v>391</v>
      </c>
      <c r="D15" s="41">
        <v>12572.27</v>
      </c>
      <c r="E15" s="39">
        <v>9978.2999999999993</v>
      </c>
      <c r="F15" s="45">
        <f>(D15-E15)/E15</f>
        <v>0.25996111562089746</v>
      </c>
      <c r="G15" s="41">
        <v>2683</v>
      </c>
      <c r="H15" s="39">
        <v>120</v>
      </c>
      <c r="I15" s="39">
        <f t="shared" si="0"/>
        <v>22.358333333333334</v>
      </c>
      <c r="J15" s="39">
        <v>16</v>
      </c>
      <c r="K15" s="39">
        <v>2</v>
      </c>
      <c r="L15" s="41">
        <v>30328</v>
      </c>
      <c r="M15" s="41">
        <v>6760</v>
      </c>
      <c r="N15" s="37">
        <v>44351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6"/>
      <c r="Y15" s="55"/>
      <c r="Z15" s="32"/>
    </row>
    <row r="16" spans="1:26" ht="25.35" customHeight="1">
      <c r="A16" s="35">
        <v>4</v>
      </c>
      <c r="B16" s="61">
        <v>3</v>
      </c>
      <c r="C16" s="28" t="s">
        <v>304</v>
      </c>
      <c r="D16" s="41">
        <v>11445.07</v>
      </c>
      <c r="E16" s="39">
        <v>8755.8700000000008</v>
      </c>
      <c r="F16" s="45">
        <f>(D16-E16)/E16</f>
        <v>0.30713110176373093</v>
      </c>
      <c r="G16" s="41">
        <v>1789</v>
      </c>
      <c r="H16" s="39">
        <v>94</v>
      </c>
      <c r="I16" s="39">
        <f t="shared" si="0"/>
        <v>19.031914893617021</v>
      </c>
      <c r="J16" s="39">
        <v>11</v>
      </c>
      <c r="K16" s="39">
        <v>3</v>
      </c>
      <c r="L16" s="41">
        <v>72450</v>
      </c>
      <c r="M16" s="41">
        <v>10964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6"/>
      <c r="Y16" s="55"/>
      <c r="Z16" s="32"/>
    </row>
    <row r="17" spans="1:26" ht="25.35" customHeight="1">
      <c r="A17" s="35">
        <v>5</v>
      </c>
      <c r="B17" s="61">
        <v>4</v>
      </c>
      <c r="C17" s="28" t="s">
        <v>432</v>
      </c>
      <c r="D17" s="41">
        <v>4744.0200000000004</v>
      </c>
      <c r="E17" s="39">
        <v>2901.72</v>
      </c>
      <c r="F17" s="45">
        <f>(D17-E17)/E17</f>
        <v>0.63489930110417292</v>
      </c>
      <c r="G17" s="41">
        <v>973</v>
      </c>
      <c r="H17" s="39">
        <v>68</v>
      </c>
      <c r="I17" s="39">
        <f t="shared" si="0"/>
        <v>14.308823529411764</v>
      </c>
      <c r="J17" s="39">
        <v>12</v>
      </c>
      <c r="K17" s="39">
        <v>4</v>
      </c>
      <c r="L17" s="41">
        <v>46864</v>
      </c>
      <c r="M17" s="41">
        <v>10057</v>
      </c>
      <c r="N17" s="37">
        <v>44337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6"/>
      <c r="Y17" s="55"/>
      <c r="Z17" s="32"/>
    </row>
    <row r="18" spans="1:26" ht="25.35" customHeight="1">
      <c r="A18" s="35">
        <v>6</v>
      </c>
      <c r="B18" s="61">
        <v>5</v>
      </c>
      <c r="C18" s="28" t="s">
        <v>429</v>
      </c>
      <c r="D18" s="41">
        <v>3420.88</v>
      </c>
      <c r="E18" s="39">
        <v>2628.05</v>
      </c>
      <c r="F18" s="45">
        <f>(D18-E18)/E18</f>
        <v>0.30167995281672716</v>
      </c>
      <c r="G18" s="41">
        <v>552</v>
      </c>
      <c r="H18" s="39">
        <v>42</v>
      </c>
      <c r="I18" s="39">
        <f t="shared" si="0"/>
        <v>13.142857142857142</v>
      </c>
      <c r="J18" s="39">
        <v>7</v>
      </c>
      <c r="K18" s="39">
        <v>3</v>
      </c>
      <c r="L18" s="41">
        <v>17310</v>
      </c>
      <c r="M18" s="41">
        <v>2970</v>
      </c>
      <c r="N18" s="37">
        <v>44344</v>
      </c>
      <c r="O18" s="36" t="s">
        <v>41</v>
      </c>
      <c r="P18" s="33"/>
      <c r="Q18" s="54"/>
      <c r="R18" s="54"/>
      <c r="S18" s="54"/>
      <c r="T18" s="54"/>
      <c r="U18" s="54"/>
      <c r="V18" s="55"/>
      <c r="W18" s="56"/>
      <c r="X18" s="56"/>
      <c r="Y18" s="55"/>
      <c r="Z18" s="32"/>
    </row>
    <row r="19" spans="1:26" ht="25.35" customHeight="1">
      <c r="A19" s="35">
        <v>7</v>
      </c>
      <c r="B19" s="61" t="s">
        <v>34</v>
      </c>
      <c r="C19" s="28" t="s">
        <v>464</v>
      </c>
      <c r="D19" s="41">
        <v>3394.62</v>
      </c>
      <c r="E19" s="39" t="s">
        <v>36</v>
      </c>
      <c r="F19" s="45" t="s">
        <v>36</v>
      </c>
      <c r="G19" s="41">
        <v>549</v>
      </c>
      <c r="H19" s="39">
        <v>95</v>
      </c>
      <c r="I19" s="39">
        <f t="shared" si="0"/>
        <v>5.7789473684210524</v>
      </c>
      <c r="J19" s="39">
        <v>15</v>
      </c>
      <c r="K19" s="39">
        <v>1</v>
      </c>
      <c r="L19" s="41">
        <v>3629.92</v>
      </c>
      <c r="M19" s="41">
        <v>591</v>
      </c>
      <c r="N19" s="37">
        <v>44358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6"/>
      <c r="Y19" s="55"/>
      <c r="Z19" s="32"/>
    </row>
    <row r="20" spans="1:26" ht="25.35" customHeight="1">
      <c r="A20" s="35">
        <v>8</v>
      </c>
      <c r="B20" s="61">
        <v>6</v>
      </c>
      <c r="C20" s="28" t="s">
        <v>469</v>
      </c>
      <c r="D20" s="41">
        <v>1913.23</v>
      </c>
      <c r="E20" s="39">
        <v>1502.42</v>
      </c>
      <c r="F20" s="45">
        <f>(D20-E20)/E20</f>
        <v>0.27343219605702795</v>
      </c>
      <c r="G20" s="41">
        <v>293</v>
      </c>
      <c r="H20" s="39">
        <v>22</v>
      </c>
      <c r="I20" s="39">
        <f t="shared" si="0"/>
        <v>13.318181818181818</v>
      </c>
      <c r="J20" s="39">
        <v>7</v>
      </c>
      <c r="K20" s="39">
        <v>5</v>
      </c>
      <c r="L20" s="41">
        <v>49748.69</v>
      </c>
      <c r="M20" s="41">
        <v>7800</v>
      </c>
      <c r="N20" s="37">
        <v>44330</v>
      </c>
      <c r="O20" s="36" t="s">
        <v>48</v>
      </c>
      <c r="P20" s="33"/>
      <c r="Q20" s="54"/>
      <c r="R20" s="54"/>
      <c r="S20" s="54"/>
      <c r="T20" s="54"/>
      <c r="U20" s="54"/>
      <c r="V20" s="55"/>
      <c r="W20" s="56"/>
      <c r="X20" s="56"/>
      <c r="Y20" s="55"/>
      <c r="Z20" s="32"/>
    </row>
    <row r="21" spans="1:26" ht="25.35" customHeight="1">
      <c r="A21" s="35">
        <v>9</v>
      </c>
      <c r="B21" s="61">
        <v>11</v>
      </c>
      <c r="C21" s="28" t="s">
        <v>470</v>
      </c>
      <c r="D21" s="41">
        <v>1035</v>
      </c>
      <c r="E21" s="39">
        <v>636</v>
      </c>
      <c r="F21" s="45">
        <f>(D21-E21)/E21</f>
        <v>0.62735849056603776</v>
      </c>
      <c r="G21" s="41">
        <v>154</v>
      </c>
      <c r="H21" s="39" t="s">
        <v>36</v>
      </c>
      <c r="I21" s="39" t="s">
        <v>36</v>
      </c>
      <c r="J21" s="39">
        <v>3</v>
      </c>
      <c r="K21" s="39">
        <v>4</v>
      </c>
      <c r="L21" s="41">
        <v>13739</v>
      </c>
      <c r="M21" s="41">
        <v>2195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8</v>
      </c>
      <c r="C22" s="28" t="s">
        <v>239</v>
      </c>
      <c r="D22" s="41">
        <v>930.71</v>
      </c>
      <c r="E22" s="39">
        <v>1118.6099999999999</v>
      </c>
      <c r="F22" s="45">
        <f>(D22-E22)/E22</f>
        <v>-0.16797632776392118</v>
      </c>
      <c r="G22" s="41">
        <v>192</v>
      </c>
      <c r="H22" s="39">
        <v>24</v>
      </c>
      <c r="I22" s="39">
        <f>G22/H22</f>
        <v>8</v>
      </c>
      <c r="J22" s="39">
        <v>7</v>
      </c>
      <c r="K22" s="39">
        <v>6</v>
      </c>
      <c r="L22" s="41">
        <v>51944.27</v>
      </c>
      <c r="M22" s="41">
        <v>10735</v>
      </c>
      <c r="N22" s="37">
        <v>44323</v>
      </c>
      <c r="O22" s="46" t="s">
        <v>45</v>
      </c>
      <c r="P22" s="33"/>
      <c r="Q22" s="54"/>
      <c r="R22" s="54"/>
      <c r="S22" s="54"/>
      <c r="T22" s="54"/>
      <c r="U22" s="54"/>
      <c r="V22" s="55"/>
      <c r="W22" s="56"/>
      <c r="X22" s="56"/>
      <c r="Y22" s="55"/>
      <c r="Z22" s="32"/>
    </row>
    <row r="23" spans="1:26" ht="25.35" customHeight="1">
      <c r="A23" s="14"/>
      <c r="B23" s="14"/>
      <c r="C23" s="27" t="s">
        <v>53</v>
      </c>
      <c r="D23" s="34">
        <f>SUM(D13:D22)</f>
        <v>77925.03</v>
      </c>
      <c r="E23" s="34">
        <f t="shared" ref="E23:G23" si="1">SUM(E13:E22)</f>
        <v>47227.590000000004</v>
      </c>
      <c r="F23" s="53">
        <f>(D23-E23)/E23</f>
        <v>0.64998955059955399</v>
      </c>
      <c r="G23" s="34">
        <f t="shared" si="1"/>
        <v>13899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458</v>
      </c>
      <c r="D25" s="41">
        <v>826</v>
      </c>
      <c r="E25" s="39">
        <v>753.1</v>
      </c>
      <c r="F25" s="45">
        <f>(D25-E25)/E25</f>
        <v>9.6799893772407344E-2</v>
      </c>
      <c r="G25" s="41">
        <v>120</v>
      </c>
      <c r="H25" s="39">
        <v>7</v>
      </c>
      <c r="I25" s="39">
        <f t="shared" ref="I25:I33" si="2">G25/H25</f>
        <v>17.142857142857142</v>
      </c>
      <c r="J25" s="39">
        <v>3</v>
      </c>
      <c r="K25" s="39">
        <v>3</v>
      </c>
      <c r="L25" s="41">
        <v>7503.71</v>
      </c>
      <c r="M25" s="41">
        <v>1245</v>
      </c>
      <c r="N25" s="37">
        <v>44344</v>
      </c>
      <c r="O25" s="36" t="s">
        <v>48</v>
      </c>
      <c r="P25" s="33"/>
      <c r="Q25" s="54"/>
      <c r="R25" s="54"/>
      <c r="S25" s="54"/>
      <c r="T25" s="54"/>
      <c r="U25" s="54"/>
      <c r="V25" s="55"/>
      <c r="W25" s="56"/>
      <c r="X25" s="56"/>
      <c r="Y25" s="55"/>
      <c r="Z25" s="32"/>
    </row>
    <row r="26" spans="1:26" ht="25.35" customHeight="1">
      <c r="A26" s="35">
        <v>12</v>
      </c>
      <c r="B26" s="61">
        <v>7</v>
      </c>
      <c r="C26" s="47" t="s">
        <v>472</v>
      </c>
      <c r="D26" s="41">
        <v>667.99</v>
      </c>
      <c r="E26" s="39">
        <v>1251.29</v>
      </c>
      <c r="F26" s="45">
        <f>(D26-E26)/E26</f>
        <v>-0.46615892399044184</v>
      </c>
      <c r="G26" s="41">
        <v>106</v>
      </c>
      <c r="H26" s="39">
        <v>12</v>
      </c>
      <c r="I26" s="39">
        <f t="shared" si="2"/>
        <v>8.8333333333333339</v>
      </c>
      <c r="J26" s="39">
        <v>6</v>
      </c>
      <c r="K26" s="39">
        <v>2</v>
      </c>
      <c r="L26" s="41">
        <v>2991.87</v>
      </c>
      <c r="M26" s="41">
        <v>519</v>
      </c>
      <c r="N26" s="37">
        <v>44351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32"/>
      <c r="Y26" s="55"/>
      <c r="Z26" s="56"/>
    </row>
    <row r="27" spans="1:26" ht="25.35" customHeight="1">
      <c r="A27" s="35">
        <v>13</v>
      </c>
      <c r="B27" s="61" t="s">
        <v>34</v>
      </c>
      <c r="C27" s="47" t="s">
        <v>474</v>
      </c>
      <c r="D27" s="41">
        <v>518</v>
      </c>
      <c r="E27" s="39" t="s">
        <v>36</v>
      </c>
      <c r="F27" s="45" t="s">
        <v>36</v>
      </c>
      <c r="G27" s="41">
        <v>88</v>
      </c>
      <c r="H27" s="39">
        <v>19</v>
      </c>
      <c r="I27" s="39">
        <f t="shared" si="2"/>
        <v>4.6315789473684212</v>
      </c>
      <c r="J27" s="39">
        <v>7</v>
      </c>
      <c r="K27" s="39">
        <v>1</v>
      </c>
      <c r="L27" s="41">
        <v>1618</v>
      </c>
      <c r="M27" s="41">
        <v>888</v>
      </c>
      <c r="N27" s="37">
        <v>44358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32"/>
      <c r="Y27" s="55"/>
      <c r="Z27" s="56"/>
    </row>
    <row r="28" spans="1:26" ht="25.35" customHeight="1">
      <c r="A28" s="35">
        <v>14</v>
      </c>
      <c r="B28" s="61">
        <v>17</v>
      </c>
      <c r="C28" s="28" t="s">
        <v>471</v>
      </c>
      <c r="D28" s="41">
        <v>467.1</v>
      </c>
      <c r="E28" s="39">
        <v>298.39999999999998</v>
      </c>
      <c r="F28" s="45">
        <f t="shared" ref="F28:F35" si="3">(D28-E28)/E28</f>
        <v>0.56534852546916914</v>
      </c>
      <c r="G28" s="41">
        <v>79</v>
      </c>
      <c r="H28" s="39">
        <v>6</v>
      </c>
      <c r="I28" s="39">
        <f t="shared" si="2"/>
        <v>13.166666666666666</v>
      </c>
      <c r="J28" s="39">
        <v>2</v>
      </c>
      <c r="K28" s="39">
        <v>6</v>
      </c>
      <c r="L28" s="41">
        <v>25524.66</v>
      </c>
      <c r="M28" s="41">
        <v>4244</v>
      </c>
      <c r="N28" s="37">
        <v>44323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32"/>
      <c r="Y28" s="55"/>
      <c r="Z28" s="56"/>
    </row>
    <row r="29" spans="1:26" ht="25.35" customHeight="1">
      <c r="A29" s="35">
        <v>15</v>
      </c>
      <c r="B29" s="61">
        <v>13</v>
      </c>
      <c r="C29" s="49" t="s">
        <v>395</v>
      </c>
      <c r="D29" s="41">
        <v>362.83</v>
      </c>
      <c r="E29" s="39">
        <v>515.77</v>
      </c>
      <c r="F29" s="45">
        <f t="shared" si="3"/>
        <v>-0.29652752195746168</v>
      </c>
      <c r="G29" s="41">
        <v>64</v>
      </c>
      <c r="H29" s="30">
        <v>8</v>
      </c>
      <c r="I29" s="39">
        <f t="shared" si="2"/>
        <v>8</v>
      </c>
      <c r="J29" s="39">
        <v>2</v>
      </c>
      <c r="K29" s="39">
        <v>7</v>
      </c>
      <c r="L29" s="41">
        <v>43553</v>
      </c>
      <c r="M29" s="41">
        <v>9037</v>
      </c>
      <c r="N29" s="37">
        <v>44316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6"/>
      <c r="Y29" s="55"/>
      <c r="Z29" s="32"/>
    </row>
    <row r="30" spans="1:26" ht="25.35" customHeight="1">
      <c r="A30" s="35">
        <v>16</v>
      </c>
      <c r="B30" s="35">
        <v>15</v>
      </c>
      <c r="C30" s="47" t="s">
        <v>462</v>
      </c>
      <c r="D30" s="41">
        <v>336.1</v>
      </c>
      <c r="E30" s="41">
        <v>415.2</v>
      </c>
      <c r="F30" s="45">
        <f t="shared" si="3"/>
        <v>-0.19051059730250475</v>
      </c>
      <c r="G30" s="41">
        <v>70</v>
      </c>
      <c r="H30" s="39">
        <v>8</v>
      </c>
      <c r="I30" s="39">
        <f>G30/H30</f>
        <v>8.75</v>
      </c>
      <c r="J30" s="39">
        <v>4</v>
      </c>
      <c r="K30" s="39">
        <v>3</v>
      </c>
      <c r="L30" s="41">
        <v>2845.97</v>
      </c>
      <c r="M30" s="41">
        <v>548</v>
      </c>
      <c r="N30" s="37">
        <v>44344</v>
      </c>
      <c r="O30" s="36" t="s">
        <v>463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62">
        <v>19</v>
      </c>
      <c r="C31" s="51" t="s">
        <v>110</v>
      </c>
      <c r="D31" s="41">
        <v>317.5</v>
      </c>
      <c r="E31" s="39">
        <v>246.5</v>
      </c>
      <c r="F31" s="45">
        <f t="shared" si="3"/>
        <v>0.28803245436105479</v>
      </c>
      <c r="G31" s="41">
        <v>57</v>
      </c>
      <c r="H31" s="39">
        <v>4</v>
      </c>
      <c r="I31" s="39">
        <f t="shared" si="2"/>
        <v>14.25</v>
      </c>
      <c r="J31" s="39">
        <v>2</v>
      </c>
      <c r="K31" s="39">
        <v>6</v>
      </c>
      <c r="L31" s="41">
        <v>22457</v>
      </c>
      <c r="M31" s="41">
        <v>3936</v>
      </c>
      <c r="N31" s="37">
        <v>44323</v>
      </c>
      <c r="O31" s="36" t="s">
        <v>41</v>
      </c>
      <c r="P31" s="33"/>
      <c r="Q31" s="54"/>
      <c r="R31" s="54"/>
      <c r="S31" s="54"/>
      <c r="T31" s="54"/>
      <c r="U31" s="54"/>
      <c r="V31" s="54"/>
      <c r="W31" s="54"/>
      <c r="X31" s="56"/>
      <c r="Y31" s="55"/>
      <c r="Z31" s="32"/>
    </row>
    <row r="32" spans="1:26" ht="25.35" customHeight="1">
      <c r="A32" s="35">
        <v>18</v>
      </c>
      <c r="B32" s="62">
        <v>21</v>
      </c>
      <c r="C32" s="40" t="s">
        <v>445</v>
      </c>
      <c r="D32" s="41">
        <v>206</v>
      </c>
      <c r="E32" s="39">
        <v>188</v>
      </c>
      <c r="F32" s="45">
        <f t="shared" si="3"/>
        <v>9.5744680851063829E-2</v>
      </c>
      <c r="G32" s="41">
        <v>44</v>
      </c>
      <c r="H32" s="39">
        <v>4</v>
      </c>
      <c r="I32" s="39">
        <f t="shared" si="2"/>
        <v>11</v>
      </c>
      <c r="J32" s="39">
        <v>2</v>
      </c>
      <c r="K32" s="39">
        <v>7</v>
      </c>
      <c r="L32" s="41">
        <v>27465.919999999998</v>
      </c>
      <c r="M32" s="41">
        <v>4839</v>
      </c>
      <c r="N32" s="37">
        <v>44316</v>
      </c>
      <c r="O32" s="36" t="s">
        <v>91</v>
      </c>
      <c r="P32" s="33"/>
      <c r="Q32" s="54"/>
      <c r="R32" s="54"/>
      <c r="S32" s="54"/>
      <c r="T32" s="54"/>
      <c r="U32" s="54"/>
      <c r="V32" s="54"/>
      <c r="W32" s="54"/>
      <c r="X32" s="56"/>
      <c r="Y32" s="55"/>
      <c r="Z32" s="32"/>
    </row>
    <row r="33" spans="1:26" ht="25.35" customHeight="1">
      <c r="A33" s="35">
        <v>19</v>
      </c>
      <c r="B33" s="61">
        <v>26</v>
      </c>
      <c r="C33" s="47" t="s">
        <v>236</v>
      </c>
      <c r="D33" s="41">
        <v>163.25</v>
      </c>
      <c r="E33" s="39">
        <v>83.25</v>
      </c>
      <c r="F33" s="45">
        <f t="shared" si="3"/>
        <v>0.96096096096096095</v>
      </c>
      <c r="G33" s="41">
        <v>54</v>
      </c>
      <c r="H33" s="39">
        <v>6</v>
      </c>
      <c r="I33" s="39">
        <f t="shared" si="2"/>
        <v>9</v>
      </c>
      <c r="J33" s="39">
        <v>3</v>
      </c>
      <c r="K33" s="39" t="s">
        <v>36</v>
      </c>
      <c r="L33" s="41">
        <v>115589.82</v>
      </c>
      <c r="M33" s="41">
        <v>23383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4"/>
      <c r="W33" s="54"/>
      <c r="X33" s="56"/>
      <c r="Y33" s="55"/>
      <c r="Z33" s="32"/>
    </row>
    <row r="34" spans="1:26" ht="25.35" customHeight="1">
      <c r="A34" s="35">
        <v>20</v>
      </c>
      <c r="B34" s="63">
        <v>22</v>
      </c>
      <c r="C34" s="58" t="s">
        <v>216</v>
      </c>
      <c r="D34" s="41">
        <v>154</v>
      </c>
      <c r="E34" s="39">
        <v>108.82</v>
      </c>
      <c r="F34" s="45">
        <f t="shared" si="3"/>
        <v>0.41518103289836433</v>
      </c>
      <c r="G34" s="41">
        <v>30</v>
      </c>
      <c r="H34" s="39" t="s">
        <v>36</v>
      </c>
      <c r="I34" s="39" t="s">
        <v>36</v>
      </c>
      <c r="J34" s="39">
        <v>1</v>
      </c>
      <c r="K34" s="39">
        <v>5</v>
      </c>
      <c r="L34" s="41">
        <v>3594.82</v>
      </c>
      <c r="M34" s="41">
        <v>700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4"/>
      <c r="W34" s="54"/>
      <c r="X34" s="56"/>
      <c r="Y34" s="55"/>
      <c r="Z34" s="32"/>
    </row>
    <row r="35" spans="1:26" ht="25.35" customHeight="1">
      <c r="A35" s="14"/>
      <c r="B35" s="14"/>
      <c r="C35" s="27" t="s">
        <v>69</v>
      </c>
      <c r="D35" s="34">
        <f>SUM(D23:D34)</f>
        <v>81943.800000000017</v>
      </c>
      <c r="E35" s="34">
        <f t="shared" ref="E35:G35" si="4">SUM(E23:E34)</f>
        <v>51087.92</v>
      </c>
      <c r="F35" s="65">
        <f t="shared" si="3"/>
        <v>0.60397604756662671</v>
      </c>
      <c r="G35" s="34">
        <f t="shared" si="4"/>
        <v>14611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8" t="s">
        <v>452</v>
      </c>
      <c r="D37" s="41">
        <v>131.5</v>
      </c>
      <c r="E37" s="39" t="s">
        <v>36</v>
      </c>
      <c r="F37" s="39" t="s">
        <v>36</v>
      </c>
      <c r="G37" s="41">
        <v>78</v>
      </c>
      <c r="H37" s="30">
        <v>4</v>
      </c>
      <c r="I37" s="39">
        <f>G37/H37</f>
        <v>19.5</v>
      </c>
      <c r="J37" s="39">
        <v>3</v>
      </c>
      <c r="K37" s="39" t="s">
        <v>36</v>
      </c>
      <c r="L37" s="41">
        <v>72069.36</v>
      </c>
      <c r="M37" s="41">
        <v>16019</v>
      </c>
      <c r="N37" s="37">
        <v>43749</v>
      </c>
      <c r="O37" s="36" t="s">
        <v>48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5.35" customHeight="1">
      <c r="A38" s="35">
        <v>22</v>
      </c>
      <c r="B38" s="62">
        <v>9</v>
      </c>
      <c r="C38" s="47" t="s">
        <v>479</v>
      </c>
      <c r="D38" s="41">
        <v>117.95</v>
      </c>
      <c r="E38" s="39">
        <v>813.09</v>
      </c>
      <c r="F38" s="45">
        <f>(D38-E38)/E38</f>
        <v>-0.85493610793393104</v>
      </c>
      <c r="G38" s="41">
        <v>22</v>
      </c>
      <c r="H38" s="39">
        <v>6</v>
      </c>
      <c r="I38" s="39">
        <f t="shared" ref="I38:I45" si="5">G38/H38</f>
        <v>3.6666666666666665</v>
      </c>
      <c r="J38" s="39">
        <v>5</v>
      </c>
      <c r="K38" s="39">
        <v>2</v>
      </c>
      <c r="L38" s="41">
        <v>1854.39</v>
      </c>
      <c r="M38" s="41">
        <v>818</v>
      </c>
      <c r="N38" s="37">
        <v>44351</v>
      </c>
      <c r="O38" s="36" t="s">
        <v>68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58" t="s">
        <v>480</v>
      </c>
      <c r="D39" s="41">
        <v>89</v>
      </c>
      <c r="E39" s="39" t="s">
        <v>36</v>
      </c>
      <c r="F39" s="39" t="s">
        <v>36</v>
      </c>
      <c r="G39" s="41">
        <v>60</v>
      </c>
      <c r="H39" s="30">
        <v>6</v>
      </c>
      <c r="I39" s="39">
        <f t="shared" si="5"/>
        <v>10</v>
      </c>
      <c r="J39" s="39">
        <v>3</v>
      </c>
      <c r="K39" s="39" t="s">
        <v>36</v>
      </c>
      <c r="L39" s="41">
        <v>43967.68</v>
      </c>
      <c r="M39" s="41">
        <v>10357</v>
      </c>
      <c r="N39" s="37">
        <v>43763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62">
        <v>34</v>
      </c>
      <c r="C40" s="58" t="s">
        <v>241</v>
      </c>
      <c r="D40" s="41">
        <v>42.75</v>
      </c>
      <c r="E40" s="39">
        <v>37.700000000000003</v>
      </c>
      <c r="F40" s="45">
        <f>(D40-E40)/E40</f>
        <v>0.13395225464190974</v>
      </c>
      <c r="G40" s="41">
        <v>8</v>
      </c>
      <c r="H40" s="39">
        <v>1</v>
      </c>
      <c r="I40" s="39">
        <f t="shared" si="5"/>
        <v>8</v>
      </c>
      <c r="J40" s="39">
        <v>1</v>
      </c>
      <c r="K40" s="39" t="s">
        <v>36</v>
      </c>
      <c r="L40" s="41">
        <v>66306.47</v>
      </c>
      <c r="M40" s="41">
        <v>14247</v>
      </c>
      <c r="N40" s="37">
        <v>44113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4.6" customHeight="1">
      <c r="A41" s="35">
        <v>25</v>
      </c>
      <c r="B41" s="35">
        <v>38</v>
      </c>
      <c r="C41" s="28" t="s">
        <v>481</v>
      </c>
      <c r="D41" s="41">
        <v>42.5</v>
      </c>
      <c r="E41" s="41">
        <v>14</v>
      </c>
      <c r="F41" s="45">
        <f>(D41-E41)/E41</f>
        <v>2.0357142857142856</v>
      </c>
      <c r="G41" s="41">
        <v>10</v>
      </c>
      <c r="H41" s="30">
        <v>2</v>
      </c>
      <c r="I41" s="39">
        <f>G41/H41</f>
        <v>5</v>
      </c>
      <c r="J41" s="39">
        <v>2</v>
      </c>
      <c r="K41" s="39">
        <v>2</v>
      </c>
      <c r="L41" s="41">
        <v>56.5</v>
      </c>
      <c r="M41" s="41">
        <v>12</v>
      </c>
      <c r="N41" s="37">
        <v>44351</v>
      </c>
      <c r="O41" s="36" t="s">
        <v>482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39" t="s">
        <v>36</v>
      </c>
      <c r="C42" s="58" t="s">
        <v>383</v>
      </c>
      <c r="D42" s="41">
        <v>40</v>
      </c>
      <c r="E42" s="39" t="s">
        <v>36</v>
      </c>
      <c r="F42" s="39" t="s">
        <v>36</v>
      </c>
      <c r="G42" s="41">
        <v>20</v>
      </c>
      <c r="H42" s="30">
        <v>2</v>
      </c>
      <c r="I42" s="39">
        <f t="shared" si="5"/>
        <v>10</v>
      </c>
      <c r="J42" s="39">
        <v>2</v>
      </c>
      <c r="K42" s="39" t="s">
        <v>36</v>
      </c>
      <c r="L42" s="41">
        <v>89592</v>
      </c>
      <c r="M42" s="41">
        <v>20810</v>
      </c>
      <c r="N42" s="37">
        <v>43875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63">
        <v>37</v>
      </c>
      <c r="C43" s="47" t="s">
        <v>397</v>
      </c>
      <c r="D43" s="41">
        <v>24</v>
      </c>
      <c r="E43" s="39">
        <v>24</v>
      </c>
      <c r="F43" s="45">
        <f>(D43-E43)/E43</f>
        <v>0</v>
      </c>
      <c r="G43" s="41">
        <v>7</v>
      </c>
      <c r="H43" s="30">
        <v>1</v>
      </c>
      <c r="I43" s="39">
        <f t="shared" si="5"/>
        <v>7</v>
      </c>
      <c r="J43" s="39">
        <v>1</v>
      </c>
      <c r="K43" s="39" t="s">
        <v>36</v>
      </c>
      <c r="L43" s="41">
        <v>49186</v>
      </c>
      <c r="M43" s="41">
        <v>9170</v>
      </c>
      <c r="N43" s="37">
        <v>43805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7"/>
      <c r="Y43" s="55"/>
      <c r="Z43" s="32"/>
    </row>
    <row r="44" spans="1:26" ht="24.75" customHeight="1">
      <c r="A44" s="35">
        <v>28</v>
      </c>
      <c r="B44" s="62">
        <v>27</v>
      </c>
      <c r="C44" s="50" t="s">
        <v>460</v>
      </c>
      <c r="D44" s="41">
        <v>9</v>
      </c>
      <c r="E44" s="39">
        <v>71</v>
      </c>
      <c r="F44" s="45">
        <f>(D44-E44)/E44</f>
        <v>-0.87323943661971826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>
        <v>6</v>
      </c>
      <c r="L44" s="41">
        <v>14888</v>
      </c>
      <c r="M44" s="41">
        <v>2377</v>
      </c>
      <c r="N44" s="37">
        <v>44323</v>
      </c>
      <c r="O44" s="36" t="s">
        <v>50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35" customHeight="1">
      <c r="A45" s="35">
        <v>29</v>
      </c>
      <c r="B45" s="61">
        <v>32</v>
      </c>
      <c r="C45" s="28" t="s">
        <v>446</v>
      </c>
      <c r="D45" s="41">
        <v>7</v>
      </c>
      <c r="E45" s="39">
        <v>46.9</v>
      </c>
      <c r="F45" s="45">
        <f>(D45-E45)/E45</f>
        <v>-0.85074626865671643</v>
      </c>
      <c r="G45" s="41">
        <v>1</v>
      </c>
      <c r="H45" s="39">
        <v>1</v>
      </c>
      <c r="I45" s="39">
        <f t="shared" si="5"/>
        <v>1</v>
      </c>
      <c r="J45" s="39">
        <v>1</v>
      </c>
      <c r="K45" s="39">
        <v>4</v>
      </c>
      <c r="L45" s="41">
        <v>4995.68</v>
      </c>
      <c r="M45" s="41">
        <v>797</v>
      </c>
      <c r="N45" s="37">
        <v>44337</v>
      </c>
      <c r="O45" s="36" t="s">
        <v>68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14"/>
      <c r="B46" s="14"/>
      <c r="C46" s="27" t="s">
        <v>219</v>
      </c>
      <c r="D46" s="34">
        <f>SUM(D35:D45)</f>
        <v>82447.500000000015</v>
      </c>
      <c r="E46" s="34">
        <f t="shared" ref="E46:G46" si="6">SUM(E35:E45)</f>
        <v>52094.609999999993</v>
      </c>
      <c r="F46" s="53">
        <f>(D46-E46)/E46</f>
        <v>0.58264933742665559</v>
      </c>
      <c r="G46" s="34">
        <f t="shared" si="6"/>
        <v>14819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sheetPr codeName="Sheet85"/>
  <dimension ref="A1:Z80"/>
  <sheetViews>
    <sheetView topLeftCell="A9" zoomScale="60" zoomScaleNormal="60" workbookViewId="0">
      <selection activeCell="O30" sqref="O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16384" width="8.88671875" style="1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477</v>
      </c>
      <c r="E6" s="4" t="s">
        <v>485</v>
      </c>
      <c r="F6" s="156"/>
      <c r="G6" s="4" t="s">
        <v>477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Y9" s="33"/>
    </row>
    <row r="10" spans="1:26">
      <c r="A10" s="159"/>
      <c r="B10" s="159"/>
      <c r="C10" s="156"/>
      <c r="D10" s="75" t="s">
        <v>478</v>
      </c>
      <c r="E10" s="75" t="s">
        <v>486</v>
      </c>
      <c r="F10" s="156"/>
      <c r="G10" s="75" t="s">
        <v>478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Y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6"/>
      <c r="X12" s="55"/>
      <c r="Y12" s="56"/>
    </row>
    <row r="13" spans="1:26" ht="25.35" customHeight="1">
      <c r="A13" s="35">
        <v>1</v>
      </c>
      <c r="B13" s="35" t="s">
        <v>34</v>
      </c>
      <c r="C13" s="28" t="s">
        <v>390</v>
      </c>
      <c r="D13" s="41">
        <v>19706.62</v>
      </c>
      <c r="E13" s="39" t="s">
        <v>36</v>
      </c>
      <c r="F13" s="39" t="s">
        <v>36</v>
      </c>
      <c r="G13" s="41">
        <v>3094</v>
      </c>
      <c r="H13" s="39">
        <v>112</v>
      </c>
      <c r="I13" s="39">
        <f t="shared" ref="I13:I22" si="0">G13/H13</f>
        <v>27.625</v>
      </c>
      <c r="J13" s="39">
        <v>14</v>
      </c>
      <c r="K13" s="39">
        <v>1</v>
      </c>
      <c r="L13" s="41">
        <v>23851.15</v>
      </c>
      <c r="M13" s="41">
        <v>3732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5"/>
      <c r="Y13" s="56"/>
      <c r="Z13" s="32"/>
    </row>
    <row r="14" spans="1:26" ht="25.35" customHeight="1">
      <c r="A14" s="35">
        <v>2</v>
      </c>
      <c r="B14" s="35" t="s">
        <v>34</v>
      </c>
      <c r="C14" s="28" t="s">
        <v>391</v>
      </c>
      <c r="D14" s="41">
        <v>9978.2999999999993</v>
      </c>
      <c r="E14" s="39" t="s">
        <v>36</v>
      </c>
      <c r="F14" s="39" t="s">
        <v>36</v>
      </c>
      <c r="G14" s="41">
        <v>2086</v>
      </c>
      <c r="H14" s="39">
        <v>151</v>
      </c>
      <c r="I14" s="39">
        <f t="shared" si="0"/>
        <v>13.814569536423841</v>
      </c>
      <c r="J14" s="39">
        <v>17</v>
      </c>
      <c r="K14" s="39">
        <v>1</v>
      </c>
      <c r="L14" s="41">
        <v>10812</v>
      </c>
      <c r="M14" s="41">
        <v>2253</v>
      </c>
      <c r="N14" s="37">
        <v>44351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56"/>
      <c r="Z14" s="32"/>
    </row>
    <row r="15" spans="1:26" ht="25.35" customHeight="1">
      <c r="A15" s="35">
        <v>3</v>
      </c>
      <c r="B15" s="35">
        <v>1</v>
      </c>
      <c r="C15" s="28" t="s">
        <v>304</v>
      </c>
      <c r="D15" s="41">
        <v>8755.8700000000008</v>
      </c>
      <c r="E15" s="39">
        <v>28462.44</v>
      </c>
      <c r="F15" s="45">
        <f>(D15-E15)/E15</f>
        <v>-0.69237106867858134</v>
      </c>
      <c r="G15" s="41">
        <v>1275</v>
      </c>
      <c r="H15" s="39">
        <v>100</v>
      </c>
      <c r="I15" s="39">
        <f t="shared" si="0"/>
        <v>12.75</v>
      </c>
      <c r="J15" s="39">
        <v>10</v>
      </c>
      <c r="K15" s="39">
        <v>2</v>
      </c>
      <c r="L15" s="41">
        <v>54014</v>
      </c>
      <c r="M15" s="41">
        <v>8031</v>
      </c>
      <c r="N15" s="37">
        <v>44344</v>
      </c>
      <c r="O15" s="36" t="s">
        <v>37</v>
      </c>
      <c r="P15" s="33"/>
      <c r="Q15" s="54"/>
      <c r="R15" s="54"/>
      <c r="S15" s="54"/>
      <c r="T15" s="54"/>
      <c r="U15" s="54"/>
      <c r="V15" s="55"/>
      <c r="W15" s="56"/>
      <c r="X15" s="55"/>
      <c r="Y15" s="56"/>
      <c r="Z15" s="32"/>
    </row>
    <row r="16" spans="1:26" ht="25.35" customHeight="1">
      <c r="A16" s="35">
        <v>4</v>
      </c>
      <c r="B16" s="35">
        <v>2</v>
      </c>
      <c r="C16" s="28" t="s">
        <v>432</v>
      </c>
      <c r="D16" s="41">
        <v>2901.72</v>
      </c>
      <c r="E16" s="39">
        <v>10730.29</v>
      </c>
      <c r="F16" s="45">
        <f>(D16-E16)/E16</f>
        <v>-0.72957674023721641</v>
      </c>
      <c r="G16" s="41">
        <v>615</v>
      </c>
      <c r="H16" s="39">
        <v>78</v>
      </c>
      <c r="I16" s="39">
        <f t="shared" si="0"/>
        <v>7.884615384615385</v>
      </c>
      <c r="J16" s="39">
        <v>13</v>
      </c>
      <c r="K16" s="39">
        <v>3</v>
      </c>
      <c r="L16" s="41">
        <v>40266</v>
      </c>
      <c r="M16" s="41">
        <v>8556</v>
      </c>
      <c r="N16" s="37">
        <v>44337</v>
      </c>
      <c r="O16" s="36" t="s">
        <v>41</v>
      </c>
      <c r="P16" s="33"/>
      <c r="Q16" s="54"/>
      <c r="R16" s="54"/>
      <c r="S16" s="54"/>
      <c r="T16" s="54"/>
      <c r="U16" s="54"/>
      <c r="V16" s="55"/>
      <c r="W16" s="56"/>
      <c r="X16" s="55"/>
      <c r="Y16" s="56"/>
      <c r="Z16" s="32"/>
    </row>
    <row r="17" spans="1:26" ht="25.35" customHeight="1">
      <c r="A17" s="35">
        <v>5</v>
      </c>
      <c r="B17" s="35">
        <v>3</v>
      </c>
      <c r="C17" s="28" t="s">
        <v>429</v>
      </c>
      <c r="D17" s="41">
        <v>2628.05</v>
      </c>
      <c r="E17" s="39">
        <v>5575.23</v>
      </c>
      <c r="F17" s="45">
        <f>(D17-E17)/E17</f>
        <v>-0.52862034391406265</v>
      </c>
      <c r="G17" s="41">
        <v>428</v>
      </c>
      <c r="H17" s="39">
        <v>47</v>
      </c>
      <c r="I17" s="39">
        <f t="shared" si="0"/>
        <v>9.1063829787234045</v>
      </c>
      <c r="J17" s="39">
        <v>10</v>
      </c>
      <c r="K17" s="39">
        <v>2</v>
      </c>
      <c r="L17" s="41">
        <v>11931</v>
      </c>
      <c r="M17" s="41">
        <v>2043</v>
      </c>
      <c r="N17" s="37">
        <v>44344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5"/>
      <c r="Y17" s="56"/>
      <c r="Z17" s="32"/>
    </row>
    <row r="18" spans="1:26" ht="25.35" customHeight="1">
      <c r="A18" s="35">
        <v>6</v>
      </c>
      <c r="B18" s="35">
        <v>4</v>
      </c>
      <c r="C18" s="28" t="s">
        <v>469</v>
      </c>
      <c r="D18" s="41">
        <v>1502.42</v>
      </c>
      <c r="E18" s="39">
        <v>4894.42</v>
      </c>
      <c r="F18" s="45">
        <f>(D18-E18)/E18</f>
        <v>-0.69303410822937139</v>
      </c>
      <c r="G18" s="41">
        <v>240</v>
      </c>
      <c r="H18" s="39">
        <v>26</v>
      </c>
      <c r="I18" s="39">
        <f t="shared" si="0"/>
        <v>9.2307692307692299</v>
      </c>
      <c r="J18" s="39">
        <v>9</v>
      </c>
      <c r="K18" s="39">
        <v>4</v>
      </c>
      <c r="L18" s="41">
        <v>46755.77</v>
      </c>
      <c r="M18" s="41">
        <v>7325</v>
      </c>
      <c r="N18" s="37">
        <v>44330</v>
      </c>
      <c r="O18" s="36" t="s">
        <v>48</v>
      </c>
      <c r="P18" s="33"/>
      <c r="Q18" s="54"/>
      <c r="R18" s="54"/>
      <c r="S18" s="54"/>
      <c r="T18" s="54"/>
      <c r="U18" s="54"/>
      <c r="V18" s="55"/>
      <c r="W18" s="56"/>
      <c r="X18" s="55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472</v>
      </c>
      <c r="D19" s="41">
        <v>1251.29</v>
      </c>
      <c r="E19" s="39" t="s">
        <v>36</v>
      </c>
      <c r="F19" s="39" t="s">
        <v>36</v>
      </c>
      <c r="G19" s="41">
        <v>217</v>
      </c>
      <c r="H19" s="39">
        <v>61</v>
      </c>
      <c r="I19" s="39">
        <f t="shared" si="0"/>
        <v>3.557377049180328</v>
      </c>
      <c r="J19" s="39">
        <v>13</v>
      </c>
      <c r="K19" s="39">
        <v>1</v>
      </c>
      <c r="L19" s="41">
        <v>1414.14</v>
      </c>
      <c r="M19" s="41">
        <v>246</v>
      </c>
      <c r="N19" s="37">
        <v>44351</v>
      </c>
      <c r="O19" s="4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56"/>
      <c r="Z19" s="32"/>
    </row>
    <row r="20" spans="1:26" ht="25.35" customHeight="1">
      <c r="A20" s="35">
        <v>8</v>
      </c>
      <c r="B20" s="35">
        <v>5</v>
      </c>
      <c r="C20" s="28" t="s">
        <v>239</v>
      </c>
      <c r="D20" s="41">
        <v>1118.6099999999999</v>
      </c>
      <c r="E20" s="39">
        <v>4147.8500000000004</v>
      </c>
      <c r="F20" s="45">
        <f>(D20-E20)/E20</f>
        <v>-0.7303157057270635</v>
      </c>
      <c r="G20" s="41">
        <v>223</v>
      </c>
      <c r="H20" s="39">
        <v>49</v>
      </c>
      <c r="I20" s="39">
        <f t="shared" si="0"/>
        <v>4.5510204081632653</v>
      </c>
      <c r="J20" s="39">
        <v>9</v>
      </c>
      <c r="K20" s="39">
        <v>5</v>
      </c>
      <c r="L20" s="41">
        <v>50586.22</v>
      </c>
      <c r="M20" s="41">
        <v>10442</v>
      </c>
      <c r="N20" s="37">
        <v>44323</v>
      </c>
      <c r="O20" s="36" t="s">
        <v>45</v>
      </c>
      <c r="P20" s="33"/>
      <c r="Q20" s="54"/>
      <c r="R20" s="54"/>
      <c r="S20" s="54"/>
      <c r="T20" s="54"/>
      <c r="U20" s="54"/>
      <c r="V20" s="55"/>
      <c r="W20" s="56"/>
      <c r="X20" s="55"/>
      <c r="Y20" s="56"/>
      <c r="Z20" s="32"/>
    </row>
    <row r="21" spans="1:26" ht="25.35" customHeight="1">
      <c r="A21" s="35">
        <v>9</v>
      </c>
      <c r="B21" s="35" t="s">
        <v>34</v>
      </c>
      <c r="C21" s="47" t="s">
        <v>479</v>
      </c>
      <c r="D21" s="41">
        <v>813.09</v>
      </c>
      <c r="E21" s="39" t="s">
        <v>36</v>
      </c>
      <c r="F21" s="39" t="s">
        <v>36</v>
      </c>
      <c r="G21" s="41">
        <v>129</v>
      </c>
      <c r="H21" s="39">
        <v>60</v>
      </c>
      <c r="I21" s="39">
        <f t="shared" si="0"/>
        <v>2.15</v>
      </c>
      <c r="J21" s="39">
        <v>12</v>
      </c>
      <c r="K21" s="39">
        <v>1</v>
      </c>
      <c r="L21" s="41">
        <v>813.09</v>
      </c>
      <c r="M21" s="41">
        <v>129</v>
      </c>
      <c r="N21" s="37">
        <v>44351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6</v>
      </c>
      <c r="C22" s="47" t="s">
        <v>458</v>
      </c>
      <c r="D22" s="41">
        <v>753.1</v>
      </c>
      <c r="E22" s="39">
        <v>3496.08</v>
      </c>
      <c r="F22" s="45">
        <f>(D22-E22)/E22</f>
        <v>-0.78458730921489217</v>
      </c>
      <c r="G22" s="41">
        <v>121</v>
      </c>
      <c r="H22" s="39">
        <v>20</v>
      </c>
      <c r="I22" s="39">
        <f t="shared" si="0"/>
        <v>6.05</v>
      </c>
      <c r="J22" s="39">
        <v>6</v>
      </c>
      <c r="K22" s="39">
        <v>2</v>
      </c>
      <c r="L22" s="41">
        <v>6009.22</v>
      </c>
      <c r="M22" s="41">
        <v>1005</v>
      </c>
      <c r="N22" s="37">
        <v>44344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49409.07</v>
      </c>
      <c r="E23" s="34">
        <f t="shared" ref="E23:G23" si="1">SUM(E13:E22)</f>
        <v>57306.30999999999</v>
      </c>
      <c r="F23" s="53">
        <f>(D23-E23)/E23</f>
        <v>-0.13780751194763705</v>
      </c>
      <c r="G23" s="34">
        <f t="shared" si="1"/>
        <v>8428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470</v>
      </c>
      <c r="D25" s="41">
        <v>636</v>
      </c>
      <c r="E25" s="39">
        <v>2804</v>
      </c>
      <c r="F25" s="45">
        <f t="shared" ref="F25:F31" si="2">(D25-E25)/E25</f>
        <v>-0.77318116975748929</v>
      </c>
      <c r="G25" s="41">
        <v>99</v>
      </c>
      <c r="H25" s="39" t="s">
        <v>36</v>
      </c>
      <c r="I25" s="39" t="s">
        <v>36</v>
      </c>
      <c r="J25" s="39">
        <v>3</v>
      </c>
      <c r="K25" s="39">
        <v>3</v>
      </c>
      <c r="L25" s="41">
        <v>12261</v>
      </c>
      <c r="M25" s="41">
        <v>1969</v>
      </c>
      <c r="N25" s="37">
        <v>44337</v>
      </c>
      <c r="O25" s="36" t="s">
        <v>65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21</v>
      </c>
      <c r="C26" s="51" t="s">
        <v>406</v>
      </c>
      <c r="D26" s="41">
        <v>611</v>
      </c>
      <c r="E26" s="39">
        <v>368</v>
      </c>
      <c r="F26" s="45">
        <f t="shared" si="2"/>
        <v>0.66032608695652173</v>
      </c>
      <c r="G26" s="41">
        <v>131</v>
      </c>
      <c r="H26" s="39">
        <v>2</v>
      </c>
      <c r="I26" s="39">
        <f>G26/H26</f>
        <v>65.5</v>
      </c>
      <c r="J26" s="39">
        <v>2</v>
      </c>
      <c r="K26" s="39">
        <v>6</v>
      </c>
      <c r="L26" s="41">
        <v>22498.82</v>
      </c>
      <c r="M26" s="41">
        <v>4066</v>
      </c>
      <c r="N26" s="37">
        <v>44316</v>
      </c>
      <c r="O26" s="36" t="s">
        <v>68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8</v>
      </c>
      <c r="C27" s="49" t="s">
        <v>395</v>
      </c>
      <c r="D27" s="41">
        <v>515.77</v>
      </c>
      <c r="E27" s="39">
        <v>2403.42</v>
      </c>
      <c r="F27" s="45">
        <f t="shared" si="2"/>
        <v>-0.7854016360020305</v>
      </c>
      <c r="G27" s="41">
        <v>105</v>
      </c>
      <c r="H27" s="30">
        <v>26</v>
      </c>
      <c r="I27" s="39">
        <f>G27/H27</f>
        <v>4.0384615384615383</v>
      </c>
      <c r="J27" s="39">
        <v>7</v>
      </c>
      <c r="K27" s="39">
        <v>6</v>
      </c>
      <c r="L27" s="41">
        <v>42934</v>
      </c>
      <c r="M27" s="41">
        <v>8908</v>
      </c>
      <c r="N27" s="37">
        <v>44316</v>
      </c>
      <c r="O27" s="36" t="s">
        <v>41</v>
      </c>
      <c r="P27" s="33"/>
      <c r="Q27" s="54"/>
      <c r="R27" s="54"/>
      <c r="S27" s="54"/>
      <c r="T27" s="54"/>
      <c r="U27" s="54"/>
      <c r="V27" s="55"/>
      <c r="W27" s="56"/>
      <c r="X27" s="55"/>
      <c r="Y27" s="56"/>
      <c r="Z27" s="32"/>
    </row>
    <row r="28" spans="1:26" ht="25.35" customHeight="1">
      <c r="A28" s="35">
        <v>14</v>
      </c>
      <c r="B28" s="35">
        <v>13</v>
      </c>
      <c r="C28" s="47" t="s">
        <v>487</v>
      </c>
      <c r="D28" s="41">
        <v>501.41</v>
      </c>
      <c r="E28" s="39">
        <v>1309.3699999999999</v>
      </c>
      <c r="F28" s="45">
        <f t="shared" si="2"/>
        <v>-0.61706011287871254</v>
      </c>
      <c r="G28" s="41">
        <v>95</v>
      </c>
      <c r="H28" s="39">
        <v>13</v>
      </c>
      <c r="I28" s="39">
        <f>G28/H28</f>
        <v>7.3076923076923075</v>
      </c>
      <c r="J28" s="39">
        <v>3</v>
      </c>
      <c r="K28" s="39">
        <v>2</v>
      </c>
      <c r="L28" s="41">
        <v>2213.38</v>
      </c>
      <c r="M28" s="41">
        <v>415</v>
      </c>
      <c r="N28" s="37">
        <v>44344</v>
      </c>
      <c r="O28" s="36" t="s">
        <v>91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35">
        <v>11</v>
      </c>
      <c r="C29" s="47" t="s">
        <v>462</v>
      </c>
      <c r="D29" s="41">
        <v>415.2</v>
      </c>
      <c r="E29" s="39">
        <v>1441.93</v>
      </c>
      <c r="F29" s="45">
        <f t="shared" si="2"/>
        <v>-0.7120525961731845</v>
      </c>
      <c r="G29" s="41">
        <v>82</v>
      </c>
      <c r="H29" s="39">
        <v>24</v>
      </c>
      <c r="I29" s="39">
        <f>G29/H29</f>
        <v>3.4166666666666665</v>
      </c>
      <c r="J29" s="39">
        <v>6</v>
      </c>
      <c r="K29" s="39">
        <v>2</v>
      </c>
      <c r="L29" s="41">
        <v>2509.87</v>
      </c>
      <c r="M29" s="41">
        <v>478</v>
      </c>
      <c r="N29" s="37">
        <v>44344</v>
      </c>
      <c r="O29" s="36" t="s">
        <v>463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59">
        <v>12</v>
      </c>
      <c r="C30" s="47" t="s">
        <v>488</v>
      </c>
      <c r="D30" s="41">
        <v>301</v>
      </c>
      <c r="E30" s="39">
        <v>1332.5</v>
      </c>
      <c r="F30" s="45">
        <f t="shared" si="2"/>
        <v>-0.77410881801125708</v>
      </c>
      <c r="G30" s="41">
        <v>52</v>
      </c>
      <c r="H30" s="39" t="s">
        <v>36</v>
      </c>
      <c r="I30" s="39" t="s">
        <v>36</v>
      </c>
      <c r="J30" s="39" t="s">
        <v>36</v>
      </c>
      <c r="K30" s="39">
        <v>2</v>
      </c>
      <c r="L30" s="41">
        <v>2332</v>
      </c>
      <c r="M30" s="41">
        <v>475</v>
      </c>
      <c r="N30" s="37">
        <v>44344</v>
      </c>
      <c r="O30" s="36" t="s">
        <v>119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59">
        <v>15</v>
      </c>
      <c r="C31" s="47" t="s">
        <v>471</v>
      </c>
      <c r="D31" s="41">
        <v>298.39999999999998</v>
      </c>
      <c r="E31" s="39">
        <v>921.04</v>
      </c>
      <c r="F31" s="45">
        <f t="shared" si="2"/>
        <v>-0.67601841396682016</v>
      </c>
      <c r="G31" s="41">
        <v>47</v>
      </c>
      <c r="H31" s="39">
        <v>9</v>
      </c>
      <c r="I31" s="39">
        <f>G31/H31</f>
        <v>5.2222222222222223</v>
      </c>
      <c r="J31" s="39">
        <v>2</v>
      </c>
      <c r="K31" s="39">
        <v>5</v>
      </c>
      <c r="L31" s="41">
        <v>24951.07</v>
      </c>
      <c r="M31" s="41">
        <v>4142</v>
      </c>
      <c r="N31" s="37">
        <v>44323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9" t="s">
        <v>36</v>
      </c>
      <c r="C32" s="28" t="s">
        <v>489</v>
      </c>
      <c r="D32" s="41">
        <v>254</v>
      </c>
      <c r="E32" s="39" t="s">
        <v>36</v>
      </c>
      <c r="F32" s="39" t="s">
        <v>36</v>
      </c>
      <c r="G32" s="41">
        <v>52</v>
      </c>
      <c r="H32" s="39" t="s">
        <v>36</v>
      </c>
      <c r="I32" s="39" t="s">
        <v>36</v>
      </c>
      <c r="J32" s="39" t="s">
        <v>36</v>
      </c>
      <c r="K32" s="39">
        <v>6</v>
      </c>
      <c r="L32" s="41">
        <v>2184.4</v>
      </c>
      <c r="M32" s="41">
        <v>428</v>
      </c>
      <c r="N32" s="37">
        <v>44316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59">
        <v>20</v>
      </c>
      <c r="C33" s="50" t="s">
        <v>110</v>
      </c>
      <c r="D33" s="41">
        <v>246.5</v>
      </c>
      <c r="E33" s="39">
        <v>508.5</v>
      </c>
      <c r="F33" s="45">
        <f>(D33-E33)/E33</f>
        <v>-0.51524090462143557</v>
      </c>
      <c r="G33" s="41">
        <v>48</v>
      </c>
      <c r="H33" s="39">
        <v>6</v>
      </c>
      <c r="I33" s="39">
        <f>G33/H33</f>
        <v>8</v>
      </c>
      <c r="J33" s="39">
        <v>2</v>
      </c>
      <c r="K33" s="39">
        <v>5</v>
      </c>
      <c r="L33" s="41">
        <v>21998</v>
      </c>
      <c r="M33" s="41">
        <v>3852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59">
        <v>9</v>
      </c>
      <c r="C34" s="28" t="s">
        <v>490</v>
      </c>
      <c r="D34" s="41">
        <v>210.4</v>
      </c>
      <c r="E34" s="39">
        <v>2145.63</v>
      </c>
      <c r="F34" s="45">
        <f>(D34-E34)/E34</f>
        <v>-0.90194022268517871</v>
      </c>
      <c r="G34" s="41">
        <v>33</v>
      </c>
      <c r="H34" s="39">
        <v>4</v>
      </c>
      <c r="I34" s="39">
        <f>G34/H34</f>
        <v>8.25</v>
      </c>
      <c r="J34" s="39">
        <v>2</v>
      </c>
      <c r="K34" s="39">
        <v>3</v>
      </c>
      <c r="L34" s="41">
        <v>13967.46</v>
      </c>
      <c r="M34" s="41">
        <v>2169</v>
      </c>
      <c r="N34" s="37">
        <v>44337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53398.75</v>
      </c>
      <c r="E35" s="34">
        <f t="shared" ref="E35" si="3">SUM(E23:E34)</f>
        <v>70540.699999999983</v>
      </c>
      <c r="F35" s="53">
        <f>(D35-E35)/E35</f>
        <v>-0.24300793726175082</v>
      </c>
      <c r="G35" s="34">
        <f>SUM(G23:G34)</f>
        <v>9172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22</v>
      </c>
      <c r="C37" s="58" t="s">
        <v>445</v>
      </c>
      <c r="D37" s="41">
        <v>188</v>
      </c>
      <c r="E37" s="39">
        <v>229.5</v>
      </c>
      <c r="F37" s="45">
        <f>(D37-E37)/E37</f>
        <v>-0.18082788671023964</v>
      </c>
      <c r="G37" s="41">
        <v>31</v>
      </c>
      <c r="H37" s="39">
        <v>4</v>
      </c>
      <c r="I37" s="39">
        <f>G37/H37</f>
        <v>7.75</v>
      </c>
      <c r="J37" s="39">
        <v>2</v>
      </c>
      <c r="K37" s="39">
        <v>6</v>
      </c>
      <c r="L37" s="41">
        <v>27175.919999999998</v>
      </c>
      <c r="M37" s="41">
        <v>4778</v>
      </c>
      <c r="N37" s="37">
        <v>44316</v>
      </c>
      <c r="O37" s="36" t="s">
        <v>91</v>
      </c>
      <c r="P37" s="33"/>
      <c r="Q37" s="54"/>
      <c r="R37" s="54"/>
      <c r="S37" s="54"/>
      <c r="T37" s="54"/>
      <c r="U37" s="54"/>
      <c r="V37" s="55"/>
      <c r="W37" s="57"/>
      <c r="X37" s="55"/>
      <c r="Y37" s="56"/>
      <c r="Z37" s="32"/>
    </row>
    <row r="38" spans="1:26" ht="25.35" customHeight="1">
      <c r="A38" s="35">
        <v>22</v>
      </c>
      <c r="B38" s="42" t="s">
        <v>36</v>
      </c>
      <c r="C38" s="58" t="s">
        <v>216</v>
      </c>
      <c r="D38" s="41">
        <v>108.82</v>
      </c>
      <c r="E38" s="39" t="s">
        <v>36</v>
      </c>
      <c r="F38" s="39" t="s">
        <v>36</v>
      </c>
      <c r="G38" s="41">
        <v>20</v>
      </c>
      <c r="H38" s="39" t="s">
        <v>36</v>
      </c>
      <c r="I38" s="39" t="s">
        <v>36</v>
      </c>
      <c r="J38" s="39">
        <v>3</v>
      </c>
      <c r="K38" s="39">
        <v>4</v>
      </c>
      <c r="L38" s="41">
        <v>3440.82</v>
      </c>
      <c r="M38" s="41">
        <v>670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7"/>
      <c r="X38" s="55"/>
      <c r="Y38" s="56"/>
      <c r="Z38" s="32"/>
    </row>
    <row r="39" spans="1:26" ht="25.35" customHeight="1">
      <c r="A39" s="35">
        <v>23</v>
      </c>
      <c r="B39" s="59">
        <v>16</v>
      </c>
      <c r="C39" s="47" t="s">
        <v>491</v>
      </c>
      <c r="D39" s="41">
        <v>96.95</v>
      </c>
      <c r="E39" s="39">
        <v>830.55</v>
      </c>
      <c r="F39" s="45">
        <f>(D39-E39)/E39</f>
        <v>-0.88327012220817525</v>
      </c>
      <c r="G39" s="41">
        <v>14</v>
      </c>
      <c r="H39" s="39">
        <v>7</v>
      </c>
      <c r="I39" s="39">
        <f>G39/H39</f>
        <v>2</v>
      </c>
      <c r="J39" s="39">
        <v>3</v>
      </c>
      <c r="K39" s="39">
        <v>3</v>
      </c>
      <c r="L39" s="41">
        <v>7001.26</v>
      </c>
      <c r="M39" s="41">
        <v>1179</v>
      </c>
      <c r="N39" s="37">
        <v>44337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59">
        <v>25</v>
      </c>
      <c r="C40" s="47" t="s">
        <v>492</v>
      </c>
      <c r="D40" s="41">
        <v>92</v>
      </c>
      <c r="E40" s="41">
        <v>187</v>
      </c>
      <c r="F40" s="45">
        <f>(D40-E40)/E40</f>
        <v>-0.50802139037433158</v>
      </c>
      <c r="G40" s="41">
        <v>17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1921</v>
      </c>
      <c r="M40" s="41">
        <v>357</v>
      </c>
      <c r="N40" s="37">
        <v>44337</v>
      </c>
      <c r="O40" s="36" t="s">
        <v>119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59">
        <v>10</v>
      </c>
      <c r="C41" s="58" t="s">
        <v>493</v>
      </c>
      <c r="D41" s="41">
        <v>86.3</v>
      </c>
      <c r="E41" s="39">
        <v>1881.54</v>
      </c>
      <c r="F41" s="45">
        <f>(D41-E41)/E41</f>
        <v>-0.9541333163259883</v>
      </c>
      <c r="G41" s="41">
        <v>13</v>
      </c>
      <c r="H41" s="30">
        <v>2</v>
      </c>
      <c r="I41" s="39">
        <f>G41/H41</f>
        <v>6.5</v>
      </c>
      <c r="J41" s="39">
        <v>2</v>
      </c>
      <c r="K41" s="39">
        <v>5</v>
      </c>
      <c r="L41" s="41">
        <v>50258.18</v>
      </c>
      <c r="M41" s="41">
        <v>7307</v>
      </c>
      <c r="N41" s="37">
        <v>44323</v>
      </c>
      <c r="O41" s="44" t="s">
        <v>39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26</v>
      </c>
      <c r="B42" s="59">
        <v>19</v>
      </c>
      <c r="C42" s="47" t="s">
        <v>236</v>
      </c>
      <c r="D42" s="41">
        <v>83.25</v>
      </c>
      <c r="E42" s="39">
        <v>561.65</v>
      </c>
      <c r="F42" s="45">
        <f>(D42-E42)/E42</f>
        <v>-0.85177601709249529</v>
      </c>
      <c r="G42" s="41">
        <v>17</v>
      </c>
      <c r="H42" s="39">
        <v>3</v>
      </c>
      <c r="I42" s="39">
        <f>G42/H42</f>
        <v>5.666666666666667</v>
      </c>
      <c r="J42" s="39">
        <v>1</v>
      </c>
      <c r="K42" s="39" t="s">
        <v>36</v>
      </c>
      <c r="L42" s="41">
        <v>115349.07</v>
      </c>
      <c r="M42" s="41">
        <v>23305</v>
      </c>
      <c r="N42" s="37">
        <v>44106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59">
        <v>14</v>
      </c>
      <c r="C43" s="51" t="s">
        <v>460</v>
      </c>
      <c r="D43" s="41">
        <v>71</v>
      </c>
      <c r="E43" s="39">
        <v>1140.0999999999999</v>
      </c>
      <c r="F43" s="45">
        <f>(D43-E43)/E43</f>
        <v>-0.93772476098587842</v>
      </c>
      <c r="G43" s="41">
        <v>15</v>
      </c>
      <c r="H43" s="39">
        <v>3</v>
      </c>
      <c r="I43" s="39">
        <f>G43/H43</f>
        <v>5</v>
      </c>
      <c r="J43" s="39">
        <v>2</v>
      </c>
      <c r="K43" s="39">
        <v>5</v>
      </c>
      <c r="L43" s="41">
        <v>14833</v>
      </c>
      <c r="M43" s="41">
        <v>2367</v>
      </c>
      <c r="N43" s="37">
        <v>44323</v>
      </c>
      <c r="O43" s="36" t="s">
        <v>50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5.35" customHeight="1">
      <c r="A44" s="35">
        <v>28</v>
      </c>
      <c r="B44" s="39" t="s">
        <v>36</v>
      </c>
      <c r="C44" s="40" t="s">
        <v>421</v>
      </c>
      <c r="D44" s="41">
        <v>68</v>
      </c>
      <c r="E44" s="39" t="s">
        <v>36</v>
      </c>
      <c r="F44" s="39" t="s">
        <v>36</v>
      </c>
      <c r="G44" s="41">
        <v>34</v>
      </c>
      <c r="H44" s="30">
        <v>3</v>
      </c>
      <c r="I44" s="39">
        <f>G44/H44</f>
        <v>11.333333333333334</v>
      </c>
      <c r="J44" s="39">
        <v>2</v>
      </c>
      <c r="K44" s="39" t="s">
        <v>36</v>
      </c>
      <c r="L44" s="41">
        <v>19674</v>
      </c>
      <c r="M44" s="41">
        <v>4597</v>
      </c>
      <c r="N44" s="37">
        <v>44057</v>
      </c>
      <c r="O44" s="46" t="s">
        <v>68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2" customHeight="1">
      <c r="A45" s="35">
        <v>29</v>
      </c>
      <c r="B45" s="42" t="s">
        <v>36</v>
      </c>
      <c r="C45" s="47" t="s">
        <v>461</v>
      </c>
      <c r="D45" s="41">
        <v>65</v>
      </c>
      <c r="E45" s="39" t="s">
        <v>36</v>
      </c>
      <c r="F45" s="39" t="s">
        <v>36</v>
      </c>
      <c r="G45" s="41">
        <v>31</v>
      </c>
      <c r="H45" s="30">
        <v>6</v>
      </c>
      <c r="I45" s="39">
        <f>G45/H45</f>
        <v>5.166666666666667</v>
      </c>
      <c r="J45" s="39">
        <v>3</v>
      </c>
      <c r="K45" s="39" t="s">
        <v>36</v>
      </c>
      <c r="L45" s="41">
        <v>333936.03000000003</v>
      </c>
      <c r="M45" s="41">
        <v>71238</v>
      </c>
      <c r="N45" s="37">
        <v>43700</v>
      </c>
      <c r="O45" s="36" t="s">
        <v>39</v>
      </c>
      <c r="P45" s="33"/>
      <c r="Q45" s="54"/>
      <c r="R45" s="54"/>
      <c r="S45" s="54"/>
      <c r="T45" s="54"/>
      <c r="U45" s="54"/>
      <c r="V45" s="55"/>
      <c r="W45" s="56"/>
      <c r="X45" s="55"/>
      <c r="Y45" s="56"/>
      <c r="Z45" s="32"/>
    </row>
    <row r="46" spans="1:26" ht="25.35" customHeight="1">
      <c r="A46" s="35">
        <v>30</v>
      </c>
      <c r="B46" s="35">
        <v>27</v>
      </c>
      <c r="C46" s="47" t="s">
        <v>494</v>
      </c>
      <c r="D46" s="41">
        <v>58</v>
      </c>
      <c r="E46" s="41">
        <v>130</v>
      </c>
      <c r="F46" s="45">
        <f>(D46-E46)/E46</f>
        <v>-0.55384615384615388</v>
      </c>
      <c r="G46" s="41">
        <v>12</v>
      </c>
      <c r="H46" s="39" t="s">
        <v>36</v>
      </c>
      <c r="I46" s="39" t="s">
        <v>36</v>
      </c>
      <c r="J46" s="39" t="s">
        <v>36</v>
      </c>
      <c r="K46" s="39">
        <v>5</v>
      </c>
      <c r="L46" s="41">
        <v>2176.5</v>
      </c>
      <c r="M46" s="41">
        <v>405</v>
      </c>
      <c r="N46" s="37">
        <v>44323</v>
      </c>
      <c r="O46" s="36" t="s">
        <v>119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54316.07</v>
      </c>
      <c r="E47" s="34">
        <f t="shared" ref="E47:G47" si="4">SUM(E35:E46)</f>
        <v>75501.039999999979</v>
      </c>
      <c r="F47" s="53">
        <f>(D47-E47)/E47</f>
        <v>-0.28059176403397867</v>
      </c>
      <c r="G47" s="34">
        <f t="shared" si="4"/>
        <v>9376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5">
        <v>24</v>
      </c>
      <c r="C49" s="47" t="s">
        <v>495</v>
      </c>
      <c r="D49" s="41">
        <v>55</v>
      </c>
      <c r="E49" s="41">
        <v>197.8</v>
      </c>
      <c r="F49" s="45">
        <f>(D49-E49)/E49</f>
        <v>-0.7219413549039434</v>
      </c>
      <c r="G49" s="41">
        <v>9</v>
      </c>
      <c r="H49" s="39" t="s">
        <v>36</v>
      </c>
      <c r="I49" s="39" t="s">
        <v>36</v>
      </c>
      <c r="J49" s="39" t="s">
        <v>36</v>
      </c>
      <c r="K49" s="39">
        <v>4</v>
      </c>
      <c r="L49" s="41">
        <v>2318.12</v>
      </c>
      <c r="M49" s="41">
        <v>469</v>
      </c>
      <c r="N49" s="37">
        <v>44330</v>
      </c>
      <c r="O49" s="36" t="s">
        <v>119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35">
        <v>18</v>
      </c>
      <c r="C50" s="47" t="s">
        <v>446</v>
      </c>
      <c r="D50" s="41">
        <v>46.9</v>
      </c>
      <c r="E50" s="39">
        <v>659.15</v>
      </c>
      <c r="F50" s="45">
        <f>(D50-E50)/E50</f>
        <v>-0.92884775847682621</v>
      </c>
      <c r="G50" s="41">
        <v>8</v>
      </c>
      <c r="H50" s="39">
        <v>2</v>
      </c>
      <c r="I50" s="39">
        <f>G50/H50</f>
        <v>4</v>
      </c>
      <c r="J50" s="39">
        <v>1</v>
      </c>
      <c r="K50" s="39">
        <v>3</v>
      </c>
      <c r="L50" s="41">
        <v>4957.4799999999996</v>
      </c>
      <c r="M50" s="41">
        <v>790</v>
      </c>
      <c r="N50" s="37">
        <v>44337</v>
      </c>
      <c r="O50" s="36" t="s">
        <v>68</v>
      </c>
      <c r="P50" s="33"/>
      <c r="Q50" s="54"/>
      <c r="R50" s="54"/>
      <c r="S50" s="54"/>
      <c r="T50" s="54"/>
      <c r="U50" s="54"/>
      <c r="V50" s="55"/>
      <c r="W50" s="56"/>
      <c r="X50" s="55"/>
      <c r="Y50" s="57"/>
      <c r="Z50" s="32"/>
    </row>
    <row r="51" spans="1:26" ht="25.35" customHeight="1">
      <c r="A51" s="35">
        <v>33</v>
      </c>
      <c r="B51" s="42" t="s">
        <v>36</v>
      </c>
      <c r="C51" s="47" t="s">
        <v>473</v>
      </c>
      <c r="D51" s="41">
        <v>44</v>
      </c>
      <c r="E51" s="39" t="s">
        <v>36</v>
      </c>
      <c r="F51" s="39" t="s">
        <v>36</v>
      </c>
      <c r="G51" s="41">
        <v>22</v>
      </c>
      <c r="H51" s="30">
        <v>3</v>
      </c>
      <c r="I51" s="39">
        <f>G51/H51</f>
        <v>7.333333333333333</v>
      </c>
      <c r="J51" s="39">
        <v>1</v>
      </c>
      <c r="K51" s="39" t="s">
        <v>36</v>
      </c>
      <c r="L51" s="41">
        <v>150333.5</v>
      </c>
      <c r="M51" s="41">
        <v>30353</v>
      </c>
      <c r="N51" s="37">
        <v>43721</v>
      </c>
      <c r="O51" s="36" t="s">
        <v>48</v>
      </c>
      <c r="P51" s="33"/>
      <c r="R51" s="38"/>
      <c r="T51" s="33"/>
      <c r="U51" s="32"/>
      <c r="V51" s="32"/>
      <c r="W51" s="32"/>
      <c r="X51" s="33"/>
      <c r="Y51" s="32"/>
      <c r="Z51" s="32"/>
    </row>
    <row r="52" spans="1:26" ht="24.75" customHeight="1">
      <c r="A52" s="35">
        <v>34</v>
      </c>
      <c r="B52" s="59">
        <v>26</v>
      </c>
      <c r="C52" s="40" t="s">
        <v>241</v>
      </c>
      <c r="D52" s="41">
        <v>37.700000000000003</v>
      </c>
      <c r="E52" s="39">
        <v>169</v>
      </c>
      <c r="F52" s="45">
        <f>(D52-E52)/E52</f>
        <v>-0.77692307692307694</v>
      </c>
      <c r="G52" s="41">
        <v>7</v>
      </c>
      <c r="H52" s="39">
        <v>3</v>
      </c>
      <c r="I52" s="39">
        <f>G52/H52</f>
        <v>2.3333333333333335</v>
      </c>
      <c r="J52" s="39">
        <v>1</v>
      </c>
      <c r="K52" s="39" t="s">
        <v>36</v>
      </c>
      <c r="L52" s="41">
        <v>66263.72</v>
      </c>
      <c r="M52" s="41">
        <v>14239</v>
      </c>
      <c r="N52" s="37">
        <v>44113</v>
      </c>
      <c r="O52" s="36" t="s">
        <v>48</v>
      </c>
      <c r="P52" s="33"/>
      <c r="R52" s="38"/>
      <c r="T52" s="33"/>
      <c r="U52" s="32"/>
      <c r="V52" s="32"/>
      <c r="W52" s="32"/>
      <c r="X52" s="32"/>
      <c r="Y52" s="33"/>
      <c r="Z52" s="32"/>
    </row>
    <row r="53" spans="1:26" ht="25.35" customHeight="1">
      <c r="A53" s="35">
        <v>35</v>
      </c>
      <c r="B53" s="42" t="s">
        <v>36</v>
      </c>
      <c r="C53" s="40" t="s">
        <v>420</v>
      </c>
      <c r="D53" s="41">
        <v>36</v>
      </c>
      <c r="E53" s="39" t="s">
        <v>36</v>
      </c>
      <c r="F53" s="39" t="s">
        <v>36</v>
      </c>
      <c r="G53" s="41">
        <v>18</v>
      </c>
      <c r="H53" s="30">
        <v>3</v>
      </c>
      <c r="I53" s="39">
        <f>G53/H53</f>
        <v>6</v>
      </c>
      <c r="J53" s="39">
        <v>2</v>
      </c>
      <c r="K53" s="39" t="s">
        <v>36</v>
      </c>
      <c r="L53" s="41">
        <v>23940</v>
      </c>
      <c r="M53" s="41">
        <v>5632</v>
      </c>
      <c r="N53" s="37">
        <v>44015</v>
      </c>
      <c r="O53" s="36" t="s">
        <v>68</v>
      </c>
      <c r="P53" s="33"/>
      <c r="R53" s="38"/>
      <c r="T53" s="33"/>
      <c r="U53" s="32"/>
      <c r="V53" s="32"/>
      <c r="W53" s="32"/>
      <c r="X53" s="32"/>
      <c r="Y53" s="32"/>
      <c r="Z53" s="33"/>
    </row>
    <row r="54" spans="1:26" ht="24.6" customHeight="1">
      <c r="A54" s="35">
        <v>36</v>
      </c>
      <c r="B54" s="35">
        <v>17</v>
      </c>
      <c r="C54" s="28" t="s">
        <v>496</v>
      </c>
      <c r="D54" s="41">
        <v>29</v>
      </c>
      <c r="E54" s="39">
        <v>757</v>
      </c>
      <c r="F54" s="45">
        <f>(D54-E54)/E54</f>
        <v>-0.96169088507265521</v>
      </c>
      <c r="G54" s="41">
        <v>6</v>
      </c>
      <c r="H54" s="39" t="s">
        <v>36</v>
      </c>
      <c r="I54" s="39" t="s">
        <v>36</v>
      </c>
      <c r="J54" s="39">
        <v>1</v>
      </c>
      <c r="K54" s="39">
        <v>3</v>
      </c>
      <c r="L54" s="41">
        <v>5333</v>
      </c>
      <c r="M54" s="41">
        <v>916</v>
      </c>
      <c r="N54" s="37">
        <v>44337</v>
      </c>
      <c r="O54" s="36" t="s">
        <v>65</v>
      </c>
      <c r="P54" s="33"/>
      <c r="R54" s="38"/>
      <c r="T54" s="33"/>
      <c r="U54" s="32"/>
      <c r="V54" s="32"/>
      <c r="W54" s="33"/>
      <c r="X54" s="32"/>
      <c r="Y54" s="32"/>
      <c r="Z54" s="32"/>
    </row>
    <row r="55" spans="1:26" ht="25.35" customHeight="1">
      <c r="A55" s="35">
        <v>37</v>
      </c>
      <c r="B55" s="42" t="s">
        <v>36</v>
      </c>
      <c r="C55" s="28" t="s">
        <v>397</v>
      </c>
      <c r="D55" s="41">
        <v>24</v>
      </c>
      <c r="E55" s="39" t="s">
        <v>36</v>
      </c>
      <c r="F55" s="39" t="s">
        <v>36</v>
      </c>
      <c r="G55" s="41">
        <v>4</v>
      </c>
      <c r="H55" s="30">
        <v>1</v>
      </c>
      <c r="I55" s="39">
        <f>G55/H55</f>
        <v>4</v>
      </c>
      <c r="J55" s="39">
        <v>1</v>
      </c>
      <c r="K55" s="39" t="s">
        <v>36</v>
      </c>
      <c r="L55" s="41">
        <v>49162</v>
      </c>
      <c r="M55" s="41">
        <v>9163</v>
      </c>
      <c r="N55" s="37">
        <v>43805</v>
      </c>
      <c r="O55" s="36" t="s">
        <v>68</v>
      </c>
      <c r="P55" s="33"/>
      <c r="R55" s="38"/>
      <c r="T55" s="33"/>
      <c r="U55" s="32"/>
      <c r="V55" s="32"/>
      <c r="W55" s="32"/>
      <c r="X55" s="33"/>
      <c r="Y55" s="32"/>
      <c r="Z55" s="32"/>
    </row>
    <row r="56" spans="1:26" ht="24.6" customHeight="1">
      <c r="A56" s="35">
        <v>38</v>
      </c>
      <c r="B56" s="64" t="s">
        <v>34</v>
      </c>
      <c r="C56" s="28" t="s">
        <v>481</v>
      </c>
      <c r="D56" s="41">
        <v>14</v>
      </c>
      <c r="E56" s="39" t="s">
        <v>36</v>
      </c>
      <c r="F56" s="39" t="s">
        <v>36</v>
      </c>
      <c r="G56" s="41">
        <v>2</v>
      </c>
      <c r="H56" s="30">
        <v>2</v>
      </c>
      <c r="I56" s="39">
        <f>G56/H56</f>
        <v>1</v>
      </c>
      <c r="J56" s="39">
        <v>1</v>
      </c>
      <c r="K56" s="39">
        <v>1</v>
      </c>
      <c r="L56" s="41">
        <v>14</v>
      </c>
      <c r="M56" s="41">
        <v>2</v>
      </c>
      <c r="N56" s="37">
        <v>44351</v>
      </c>
      <c r="O56" s="36" t="s">
        <v>482</v>
      </c>
      <c r="P56" s="33"/>
      <c r="R56" s="38"/>
      <c r="T56" s="33"/>
      <c r="U56" s="32"/>
      <c r="V56" s="32"/>
      <c r="W56" s="32"/>
      <c r="X56" s="32"/>
      <c r="Y56" s="32"/>
      <c r="Z56" s="33"/>
    </row>
    <row r="57" spans="1:26" ht="25.35" customHeight="1">
      <c r="A57" s="14"/>
      <c r="B57" s="14"/>
      <c r="C57" s="27" t="s">
        <v>160</v>
      </c>
      <c r="D57" s="34">
        <f>SUM(D47:D56)</f>
        <v>54602.67</v>
      </c>
      <c r="E57" s="34">
        <f t="shared" ref="E57:G57" si="5">SUM(E47:E56)</f>
        <v>77283.989999999976</v>
      </c>
      <c r="F57" s="65">
        <f t="shared" ref="F57" si="6">(D57-E57)/E57</f>
        <v>-0.29348018910514306</v>
      </c>
      <c r="G57" s="34">
        <f t="shared" si="5"/>
        <v>9452</v>
      </c>
      <c r="H57" s="34"/>
      <c r="I57" s="16"/>
      <c r="J57" s="15"/>
      <c r="K57" s="17"/>
      <c r="L57" s="18"/>
      <c r="M57" s="22"/>
      <c r="N57" s="19"/>
      <c r="O57" s="46"/>
    </row>
    <row r="58" spans="1:26" ht="23.1" customHeight="1"/>
    <row r="59" spans="1:26" ht="17.25" customHeight="1"/>
    <row r="73" spans="16:18">
      <c r="R73" s="33"/>
    </row>
    <row r="76" spans="16:18">
      <c r="P76" s="33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sheetPr codeName="Sheet86"/>
  <dimension ref="A1:Z68"/>
  <sheetViews>
    <sheetView topLeftCell="A19" zoomScale="60" zoomScaleNormal="60" workbookViewId="0">
      <selection activeCell="C42" sqref="C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4.88671875" style="1" customWidth="1"/>
    <col min="25" max="25" width="13.6640625" style="1" customWidth="1"/>
    <col min="26" max="16384" width="8.88671875" style="1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485</v>
      </c>
      <c r="E6" s="4" t="s">
        <v>499</v>
      </c>
      <c r="F6" s="156"/>
      <c r="G6" s="4" t="s">
        <v>485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3"/>
      <c r="Y9" s="32"/>
    </row>
    <row r="10" spans="1:26" ht="21.6">
      <c r="A10" s="159"/>
      <c r="B10" s="159"/>
      <c r="C10" s="156"/>
      <c r="D10" s="75" t="s">
        <v>486</v>
      </c>
      <c r="E10" s="75" t="s">
        <v>500</v>
      </c>
      <c r="F10" s="156"/>
      <c r="G10" s="75" t="s">
        <v>486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3"/>
      <c r="Y10" s="32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304</v>
      </c>
      <c r="D13" s="41">
        <v>28462.44</v>
      </c>
      <c r="E13" s="39" t="s">
        <v>36</v>
      </c>
      <c r="F13" s="39" t="s">
        <v>36</v>
      </c>
      <c r="G13" s="41">
        <v>4288</v>
      </c>
      <c r="H13" s="39">
        <v>126</v>
      </c>
      <c r="I13" s="39">
        <f t="shared" ref="I13:I18" si="0">G13/H13</f>
        <v>34.031746031746032</v>
      </c>
      <c r="J13" s="39">
        <v>15</v>
      </c>
      <c r="K13" s="39">
        <v>1</v>
      </c>
      <c r="L13" s="41">
        <v>34106</v>
      </c>
      <c r="M13" s="41">
        <v>4884</v>
      </c>
      <c r="N13" s="37">
        <v>44344</v>
      </c>
      <c r="O13" s="36" t="s">
        <v>37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432</v>
      </c>
      <c r="D14" s="41">
        <v>10730.29</v>
      </c>
      <c r="E14" s="39">
        <v>17480.71</v>
      </c>
      <c r="F14" s="45">
        <f>(D14-E14)/E14</f>
        <v>-0.38616394871832999</v>
      </c>
      <c r="G14" s="41">
        <v>2167</v>
      </c>
      <c r="H14" s="39">
        <v>111</v>
      </c>
      <c r="I14" s="39">
        <f t="shared" si="0"/>
        <v>19.522522522522522</v>
      </c>
      <c r="J14" s="39">
        <v>17</v>
      </c>
      <c r="K14" s="39">
        <v>2</v>
      </c>
      <c r="L14" s="41">
        <v>33170</v>
      </c>
      <c r="M14" s="41">
        <v>6921</v>
      </c>
      <c r="N14" s="37">
        <v>44337</v>
      </c>
      <c r="O14" s="36" t="s">
        <v>41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 t="s">
        <v>34</v>
      </c>
      <c r="C15" s="28" t="s">
        <v>429</v>
      </c>
      <c r="D15" s="41">
        <v>5575.23</v>
      </c>
      <c r="E15" s="39" t="s">
        <v>36</v>
      </c>
      <c r="F15" s="39" t="s">
        <v>36</v>
      </c>
      <c r="G15" s="41">
        <v>928</v>
      </c>
      <c r="H15" s="39">
        <v>90</v>
      </c>
      <c r="I15" s="39">
        <f t="shared" si="0"/>
        <v>10.311111111111112</v>
      </c>
      <c r="J15" s="39">
        <v>14</v>
      </c>
      <c r="K15" s="39">
        <v>1</v>
      </c>
      <c r="L15" s="41">
        <v>5887</v>
      </c>
      <c r="M15" s="41">
        <v>983</v>
      </c>
      <c r="N15" s="37">
        <v>44344</v>
      </c>
      <c r="O15" s="36" t="s">
        <v>41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2</v>
      </c>
      <c r="C16" s="28" t="s">
        <v>469</v>
      </c>
      <c r="D16" s="41">
        <v>4894.42</v>
      </c>
      <c r="E16" s="39">
        <v>8392</v>
      </c>
      <c r="F16" s="45">
        <f>(D16-E16)/E16</f>
        <v>-0.41677550047664441</v>
      </c>
      <c r="G16" s="41">
        <v>741</v>
      </c>
      <c r="H16" s="39">
        <v>53</v>
      </c>
      <c r="I16" s="39">
        <f t="shared" si="0"/>
        <v>13.981132075471699</v>
      </c>
      <c r="J16" s="39">
        <v>8</v>
      </c>
      <c r="K16" s="39">
        <v>3</v>
      </c>
      <c r="L16" s="41">
        <v>43572.46</v>
      </c>
      <c r="M16" s="41">
        <v>6791</v>
      </c>
      <c r="N16" s="37">
        <v>44330</v>
      </c>
      <c r="O16" s="36" t="s">
        <v>48</v>
      </c>
      <c r="P16" s="33"/>
      <c r="Q16" s="54"/>
      <c r="R16" s="54"/>
      <c r="S16" s="54"/>
      <c r="T16" s="54"/>
      <c r="U16" s="54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239</v>
      </c>
      <c r="D17" s="41">
        <v>4147.8500000000004</v>
      </c>
      <c r="E17" s="39">
        <v>5903.65</v>
      </c>
      <c r="F17" s="45">
        <f>(D17-E17)/E17</f>
        <v>-0.29740922988320773</v>
      </c>
      <c r="G17" s="41">
        <v>826</v>
      </c>
      <c r="H17" s="39">
        <v>66</v>
      </c>
      <c r="I17" s="39">
        <f t="shared" si="0"/>
        <v>12.515151515151516</v>
      </c>
      <c r="J17" s="39">
        <v>10</v>
      </c>
      <c r="K17" s="39">
        <v>4</v>
      </c>
      <c r="L17" s="41">
        <v>48344.57</v>
      </c>
      <c r="M17" s="41">
        <v>9937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6"/>
      <c r="Y17" s="56"/>
      <c r="Z17" s="32"/>
    </row>
    <row r="18" spans="1:26" ht="25.35" customHeight="1">
      <c r="A18" s="35">
        <v>6</v>
      </c>
      <c r="B18" s="35" t="s">
        <v>34</v>
      </c>
      <c r="C18" s="28" t="s">
        <v>458</v>
      </c>
      <c r="D18" s="41">
        <v>3496.08</v>
      </c>
      <c r="E18" s="39" t="s">
        <v>36</v>
      </c>
      <c r="F18" s="39" t="s">
        <v>36</v>
      </c>
      <c r="G18" s="41">
        <v>558</v>
      </c>
      <c r="H18" s="39">
        <v>73</v>
      </c>
      <c r="I18" s="39">
        <f t="shared" si="0"/>
        <v>7.6438356164383565</v>
      </c>
      <c r="J18" s="39">
        <v>13</v>
      </c>
      <c r="K18" s="39">
        <v>1</v>
      </c>
      <c r="L18" s="41">
        <v>3886.28</v>
      </c>
      <c r="M18" s="41">
        <v>625</v>
      </c>
      <c r="N18" s="37">
        <v>44344</v>
      </c>
      <c r="O18" s="36" t="s">
        <v>48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470</v>
      </c>
      <c r="D19" s="41">
        <v>2804</v>
      </c>
      <c r="E19" s="39">
        <v>5453</v>
      </c>
      <c r="F19" s="45">
        <f>(D19-E19)/E19</f>
        <v>-0.48578763983128553</v>
      </c>
      <c r="G19" s="41">
        <v>426</v>
      </c>
      <c r="H19" s="39" t="s">
        <v>36</v>
      </c>
      <c r="I19" s="39" t="s">
        <v>36</v>
      </c>
      <c r="J19" s="39">
        <v>6</v>
      </c>
      <c r="K19" s="39">
        <v>2</v>
      </c>
      <c r="L19" s="41">
        <v>10589</v>
      </c>
      <c r="M19" s="41">
        <v>1681</v>
      </c>
      <c r="N19" s="37">
        <v>44337</v>
      </c>
      <c r="O19" s="46" t="s">
        <v>65</v>
      </c>
      <c r="P19" s="33"/>
      <c r="Q19" s="54"/>
      <c r="R19" s="54"/>
      <c r="S19" s="54"/>
      <c r="T19" s="54"/>
      <c r="U19" s="54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8</v>
      </c>
      <c r="C20" s="48" t="s">
        <v>395</v>
      </c>
      <c r="D20" s="41">
        <v>2403.42</v>
      </c>
      <c r="E20" s="39">
        <v>3247.88</v>
      </c>
      <c r="F20" s="45">
        <f>(D20-E20)/E20</f>
        <v>-0.26000344840326611</v>
      </c>
      <c r="G20" s="41">
        <v>478</v>
      </c>
      <c r="H20" s="30">
        <v>50</v>
      </c>
      <c r="I20" s="39">
        <f>G20/H20</f>
        <v>9.56</v>
      </c>
      <c r="J20" s="39">
        <v>12</v>
      </c>
      <c r="K20" s="39">
        <v>5</v>
      </c>
      <c r="L20" s="41">
        <v>41756</v>
      </c>
      <c r="M20" s="41">
        <v>8647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3</v>
      </c>
      <c r="C21" s="47" t="s">
        <v>490</v>
      </c>
      <c r="D21" s="41">
        <v>2145.63</v>
      </c>
      <c r="E21" s="39">
        <v>6610.59</v>
      </c>
      <c r="F21" s="45">
        <f>(D21-E21)/E21</f>
        <v>-0.67542534024950873</v>
      </c>
      <c r="G21" s="41">
        <v>325</v>
      </c>
      <c r="H21" s="39">
        <v>27</v>
      </c>
      <c r="I21" s="39">
        <f>G21/H21</f>
        <v>12.037037037037036</v>
      </c>
      <c r="J21" s="39">
        <v>9</v>
      </c>
      <c r="K21" s="39">
        <v>2</v>
      </c>
      <c r="L21" s="41">
        <v>12844.11</v>
      </c>
      <c r="M21" s="41">
        <v>1991</v>
      </c>
      <c r="N21" s="37">
        <v>44337</v>
      </c>
      <c r="O21" s="36" t="s">
        <v>48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6</v>
      </c>
      <c r="C22" s="58" t="s">
        <v>493</v>
      </c>
      <c r="D22" s="41">
        <v>1881.54</v>
      </c>
      <c r="E22" s="39">
        <v>3596.97</v>
      </c>
      <c r="F22" s="45">
        <f>(D22-E22)/E22</f>
        <v>-0.47690973235806799</v>
      </c>
      <c r="G22" s="41">
        <v>285</v>
      </c>
      <c r="H22" s="30">
        <v>22</v>
      </c>
      <c r="I22" s="39">
        <f>G22/H22</f>
        <v>12.954545454545455</v>
      </c>
      <c r="J22" s="39">
        <v>8</v>
      </c>
      <c r="K22" s="39">
        <v>4</v>
      </c>
      <c r="L22" s="41">
        <v>49428.09</v>
      </c>
      <c r="M22" s="41">
        <v>7172</v>
      </c>
      <c r="N22" s="37">
        <v>44323</v>
      </c>
      <c r="O22" s="44" t="s">
        <v>39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66540.89999999998</v>
      </c>
      <c r="E23" s="34">
        <f>SUM(E13:E22)</f>
        <v>50684.800000000003</v>
      </c>
      <c r="F23" s="53">
        <f t="shared" ref="F23" si="1">(D23-E23)/E23</f>
        <v>0.31283737925374028</v>
      </c>
      <c r="G23" s="34">
        <f>SUM(G13:G22)</f>
        <v>11022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47" t="s">
        <v>462</v>
      </c>
      <c r="D25" s="41">
        <v>1441.93</v>
      </c>
      <c r="E25" s="39" t="s">
        <v>36</v>
      </c>
      <c r="F25" s="39" t="s">
        <v>36</v>
      </c>
      <c r="G25" s="41">
        <v>270</v>
      </c>
      <c r="H25" s="39" t="s">
        <v>36</v>
      </c>
      <c r="I25" s="39" t="s">
        <v>36</v>
      </c>
      <c r="J25" s="39">
        <v>11</v>
      </c>
      <c r="K25" s="39">
        <v>1</v>
      </c>
      <c r="L25" s="41">
        <v>1441.93</v>
      </c>
      <c r="M25" s="41">
        <v>270</v>
      </c>
      <c r="N25" s="37">
        <v>44344</v>
      </c>
      <c r="O25" s="36" t="s">
        <v>463</v>
      </c>
      <c r="P25" s="33"/>
      <c r="Q25" s="54"/>
      <c r="R25" s="54"/>
      <c r="S25" s="54"/>
      <c r="T25" s="54"/>
      <c r="U25" s="54"/>
      <c r="V25" s="55"/>
      <c r="W25" s="55"/>
      <c r="X25" s="56"/>
      <c r="Y25" s="57"/>
      <c r="Z25" s="32"/>
    </row>
    <row r="26" spans="1:26" ht="25.35" customHeight="1">
      <c r="A26" s="35">
        <v>12</v>
      </c>
      <c r="B26" s="35" t="s">
        <v>34</v>
      </c>
      <c r="C26" s="47" t="s">
        <v>488</v>
      </c>
      <c r="D26" s="41">
        <v>1332.5</v>
      </c>
      <c r="E26" s="39" t="s">
        <v>36</v>
      </c>
      <c r="F26" s="39" t="s">
        <v>36</v>
      </c>
      <c r="G26" s="41">
        <v>282</v>
      </c>
      <c r="H26" s="39" t="s">
        <v>36</v>
      </c>
      <c r="I26" s="39" t="s">
        <v>36</v>
      </c>
      <c r="J26" s="39" t="s">
        <v>36</v>
      </c>
      <c r="K26" s="39">
        <v>1</v>
      </c>
      <c r="L26" s="41">
        <v>1332.5</v>
      </c>
      <c r="M26" s="41">
        <v>282</v>
      </c>
      <c r="N26" s="37">
        <v>44344</v>
      </c>
      <c r="O26" s="36" t="s">
        <v>119</v>
      </c>
      <c r="P26" s="33"/>
      <c r="Q26" s="54"/>
      <c r="R26" s="54"/>
      <c r="S26" s="54"/>
      <c r="T26" s="54"/>
      <c r="U26" s="54"/>
      <c r="V26" s="55"/>
      <c r="W26" s="55"/>
      <c r="X26" s="56"/>
      <c r="Y26" s="57"/>
      <c r="Z26" s="32"/>
    </row>
    <row r="27" spans="1:26" ht="25.35" customHeight="1">
      <c r="A27" s="35">
        <v>13</v>
      </c>
      <c r="B27" s="59" t="s">
        <v>34</v>
      </c>
      <c r="C27" s="47" t="s">
        <v>487</v>
      </c>
      <c r="D27" s="41">
        <v>1309.3699999999999</v>
      </c>
      <c r="E27" s="39" t="s">
        <v>36</v>
      </c>
      <c r="F27" s="39" t="s">
        <v>36</v>
      </c>
      <c r="G27" s="41">
        <v>238</v>
      </c>
      <c r="H27" s="39">
        <v>24</v>
      </c>
      <c r="I27" s="39">
        <f>G27/H27</f>
        <v>9.9166666666666661</v>
      </c>
      <c r="J27" s="39">
        <v>4</v>
      </c>
      <c r="K27" s="39">
        <v>1</v>
      </c>
      <c r="L27" s="41">
        <v>1309.3699999999999</v>
      </c>
      <c r="M27" s="41">
        <v>238</v>
      </c>
      <c r="N27" s="37">
        <v>44344</v>
      </c>
      <c r="O27" s="36" t="s">
        <v>91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59">
        <v>12</v>
      </c>
      <c r="C28" s="51" t="s">
        <v>460</v>
      </c>
      <c r="D28" s="41">
        <v>1140.0999999999999</v>
      </c>
      <c r="E28" s="39">
        <v>1628.65</v>
      </c>
      <c r="F28" s="45">
        <f t="shared" ref="F28:F35" si="2">(D28-E28)/E28</f>
        <v>-0.29997236975409092</v>
      </c>
      <c r="G28" s="41">
        <v>191</v>
      </c>
      <c r="H28" s="39">
        <v>11</v>
      </c>
      <c r="I28" s="39">
        <f>G28/H28</f>
        <v>17.363636363636363</v>
      </c>
      <c r="J28" s="39">
        <v>6</v>
      </c>
      <c r="K28" s="39">
        <v>4</v>
      </c>
      <c r="L28" s="41">
        <v>14471</v>
      </c>
      <c r="M28" s="41">
        <v>2302</v>
      </c>
      <c r="N28" s="37">
        <v>44323</v>
      </c>
      <c r="O28" s="36" t="s">
        <v>50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5.35" customHeight="1">
      <c r="A29" s="35">
        <v>15</v>
      </c>
      <c r="B29" s="59">
        <v>11</v>
      </c>
      <c r="C29" s="47" t="s">
        <v>471</v>
      </c>
      <c r="D29" s="41">
        <v>921.04</v>
      </c>
      <c r="E29" s="39">
        <v>2670.99</v>
      </c>
      <c r="F29" s="45">
        <f t="shared" si="2"/>
        <v>-0.65516905716606955</v>
      </c>
      <c r="G29" s="41">
        <v>147</v>
      </c>
      <c r="H29" s="39">
        <v>14</v>
      </c>
      <c r="I29" s="39">
        <f>G29/H29</f>
        <v>10.5</v>
      </c>
      <c r="J29" s="39">
        <v>4</v>
      </c>
      <c r="K29" s="39">
        <v>4</v>
      </c>
      <c r="L29" s="41">
        <v>24373.13</v>
      </c>
      <c r="M29" s="41">
        <v>4043</v>
      </c>
      <c r="N29" s="37">
        <v>44323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59">
        <v>7</v>
      </c>
      <c r="C30" s="47" t="s">
        <v>491</v>
      </c>
      <c r="D30" s="41">
        <v>830.55</v>
      </c>
      <c r="E30" s="39">
        <v>3443.88</v>
      </c>
      <c r="F30" s="45">
        <f t="shared" si="2"/>
        <v>-0.75883306038537923</v>
      </c>
      <c r="G30" s="41">
        <v>132</v>
      </c>
      <c r="H30" s="39">
        <v>13</v>
      </c>
      <c r="I30" s="39">
        <f>G30/H30</f>
        <v>10.153846153846153</v>
      </c>
      <c r="J30" s="39">
        <v>7</v>
      </c>
      <c r="K30" s="39">
        <v>2</v>
      </c>
      <c r="L30" s="41">
        <v>6557.31</v>
      </c>
      <c r="M30" s="41">
        <v>1103</v>
      </c>
      <c r="N30" s="37">
        <v>44337</v>
      </c>
      <c r="O30" s="36" t="s">
        <v>48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35">
        <v>17</v>
      </c>
      <c r="B31" s="59">
        <v>9</v>
      </c>
      <c r="C31" s="47" t="s">
        <v>496</v>
      </c>
      <c r="D31" s="41">
        <v>757</v>
      </c>
      <c r="E31" s="39">
        <v>2831</v>
      </c>
      <c r="F31" s="45">
        <f t="shared" si="2"/>
        <v>-0.73260332038149067</v>
      </c>
      <c r="G31" s="41">
        <v>121</v>
      </c>
      <c r="H31" s="39" t="s">
        <v>36</v>
      </c>
      <c r="I31" s="39" t="s">
        <v>36</v>
      </c>
      <c r="J31" s="39">
        <v>6</v>
      </c>
      <c r="K31" s="39">
        <v>2</v>
      </c>
      <c r="L31" s="41">
        <v>5063</v>
      </c>
      <c r="M31" s="41">
        <v>868</v>
      </c>
      <c r="N31" s="37">
        <v>44337</v>
      </c>
      <c r="O31" s="36" t="s">
        <v>65</v>
      </c>
      <c r="P31" s="33"/>
      <c r="R31" s="38"/>
      <c r="T31" s="33"/>
      <c r="U31" s="32"/>
      <c r="V31" s="32"/>
      <c r="W31" s="32"/>
      <c r="X31" s="32"/>
      <c r="Y31" s="33"/>
      <c r="Z31" s="32"/>
    </row>
    <row r="32" spans="1:26" ht="25.2" customHeight="1">
      <c r="A32" s="35">
        <v>18</v>
      </c>
      <c r="B32" s="35">
        <v>10</v>
      </c>
      <c r="C32" s="47" t="s">
        <v>446</v>
      </c>
      <c r="D32" s="41">
        <v>659.15</v>
      </c>
      <c r="E32" s="39">
        <v>2766.88</v>
      </c>
      <c r="F32" s="45">
        <f t="shared" si="2"/>
        <v>-0.76177138148383738</v>
      </c>
      <c r="G32" s="41">
        <v>116</v>
      </c>
      <c r="H32" s="39">
        <v>15</v>
      </c>
      <c r="I32" s="39">
        <f>G32/H32</f>
        <v>7.7333333333333334</v>
      </c>
      <c r="J32" s="39">
        <v>8</v>
      </c>
      <c r="K32" s="39">
        <v>2</v>
      </c>
      <c r="L32" s="41">
        <v>4733.43</v>
      </c>
      <c r="M32" s="41">
        <v>743</v>
      </c>
      <c r="N32" s="37">
        <v>44337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20</v>
      </c>
      <c r="C33" s="47" t="s">
        <v>236</v>
      </c>
      <c r="D33" s="41">
        <v>561.65</v>
      </c>
      <c r="E33" s="39">
        <v>283.95</v>
      </c>
      <c r="F33" s="45">
        <f t="shared" si="2"/>
        <v>0.97798908258496209</v>
      </c>
      <c r="G33" s="41">
        <v>106</v>
      </c>
      <c r="H33" s="39">
        <v>10</v>
      </c>
      <c r="I33" s="39">
        <f>G33/H33</f>
        <v>10.6</v>
      </c>
      <c r="J33" s="39">
        <v>3</v>
      </c>
      <c r="K33" s="39" t="s">
        <v>36</v>
      </c>
      <c r="L33" s="41">
        <v>115173.37</v>
      </c>
      <c r="M33" s="41">
        <v>23263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5"/>
      <c r="W33" s="55"/>
      <c r="X33" s="56"/>
      <c r="Y33" s="56"/>
      <c r="Z33" s="32"/>
    </row>
    <row r="34" spans="1:26" ht="25.35" customHeight="1">
      <c r="A34" s="35">
        <v>20</v>
      </c>
      <c r="B34" s="35">
        <v>16</v>
      </c>
      <c r="C34" s="51" t="s">
        <v>110</v>
      </c>
      <c r="D34" s="41">
        <v>508.5</v>
      </c>
      <c r="E34" s="39">
        <v>1099.5</v>
      </c>
      <c r="F34" s="45">
        <f t="shared" si="2"/>
        <v>-0.53751705320600274</v>
      </c>
      <c r="G34" s="41">
        <v>95</v>
      </c>
      <c r="H34" s="39">
        <v>8</v>
      </c>
      <c r="I34" s="39">
        <f>G34/H34</f>
        <v>11.875</v>
      </c>
      <c r="J34" s="39">
        <v>3</v>
      </c>
      <c r="K34" s="39">
        <v>4</v>
      </c>
      <c r="L34" s="41">
        <v>21517</v>
      </c>
      <c r="M34" s="41">
        <v>3757</v>
      </c>
      <c r="N34" s="37">
        <v>44323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76002.689999999959</v>
      </c>
      <c r="E35" s="34">
        <f t="shared" ref="E35:G35" si="3">SUM(E23:E34)</f>
        <v>65409.649999999994</v>
      </c>
      <c r="F35" s="53">
        <f t="shared" si="2"/>
        <v>0.16194919251211351</v>
      </c>
      <c r="G35" s="34">
        <f t="shared" si="3"/>
        <v>12720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25</v>
      </c>
      <c r="C37" s="51" t="s">
        <v>406</v>
      </c>
      <c r="D37" s="41">
        <v>368</v>
      </c>
      <c r="E37" s="39">
        <v>91.5</v>
      </c>
      <c r="F37" s="45">
        <f t="shared" ref="F37:F45" si="4">(D37-E37)/E37</f>
        <v>3.0218579234972678</v>
      </c>
      <c r="G37" s="41">
        <v>68</v>
      </c>
      <c r="H37" s="39">
        <v>3</v>
      </c>
      <c r="I37" s="39">
        <f>G37/H37</f>
        <v>22.666666666666668</v>
      </c>
      <c r="J37" s="39">
        <v>3</v>
      </c>
      <c r="K37" s="39">
        <v>5</v>
      </c>
      <c r="L37" s="41">
        <v>21844.32</v>
      </c>
      <c r="M37" s="41">
        <v>3926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57"/>
      <c r="Y37" s="56"/>
      <c r="Z37" s="32"/>
    </row>
    <row r="38" spans="1:26" ht="25.35" customHeight="1">
      <c r="A38" s="35">
        <v>22</v>
      </c>
      <c r="B38" s="35">
        <v>16</v>
      </c>
      <c r="C38" s="58" t="s">
        <v>445</v>
      </c>
      <c r="D38" s="41">
        <v>229.5</v>
      </c>
      <c r="E38" s="39">
        <v>987.1</v>
      </c>
      <c r="F38" s="45">
        <f t="shared" si="4"/>
        <v>-0.76750075980143861</v>
      </c>
      <c r="G38" s="41">
        <v>43</v>
      </c>
      <c r="H38" s="39">
        <v>5</v>
      </c>
      <c r="I38" s="39">
        <f>G38/H38</f>
        <v>8.6</v>
      </c>
      <c r="J38" s="39">
        <v>3</v>
      </c>
      <c r="K38" s="39">
        <v>5</v>
      </c>
      <c r="L38" s="41">
        <v>26830.92</v>
      </c>
      <c r="M38" s="41">
        <v>4721</v>
      </c>
      <c r="N38" s="37">
        <v>44316</v>
      </c>
      <c r="O38" s="36" t="s">
        <v>91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5">
        <v>14</v>
      </c>
      <c r="C39" s="28" t="s">
        <v>501</v>
      </c>
      <c r="D39" s="41">
        <v>215</v>
      </c>
      <c r="E39" s="39">
        <v>1205</v>
      </c>
      <c r="F39" s="45">
        <f t="shared" si="4"/>
        <v>-0.82157676348547715</v>
      </c>
      <c r="G39" s="41">
        <v>35</v>
      </c>
      <c r="H39" s="39" t="s">
        <v>36</v>
      </c>
      <c r="I39" s="39" t="s">
        <v>36</v>
      </c>
      <c r="J39" s="39">
        <v>2</v>
      </c>
      <c r="K39" s="39">
        <v>3</v>
      </c>
      <c r="L39" s="41">
        <v>5179</v>
      </c>
      <c r="M39" s="41">
        <v>1036</v>
      </c>
      <c r="N39" s="37">
        <v>44330</v>
      </c>
      <c r="O39" s="4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59">
        <v>21</v>
      </c>
      <c r="C40" s="28" t="s">
        <v>495</v>
      </c>
      <c r="D40" s="41">
        <v>197.8</v>
      </c>
      <c r="E40" s="41">
        <v>255</v>
      </c>
      <c r="F40" s="45">
        <f t="shared" si="4"/>
        <v>-0.22431372549019604</v>
      </c>
      <c r="G40" s="41">
        <v>38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1908.12</v>
      </c>
      <c r="M40" s="41">
        <v>386</v>
      </c>
      <c r="N40" s="37">
        <v>44330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5">
        <v>13</v>
      </c>
      <c r="C41" s="28" t="s">
        <v>492</v>
      </c>
      <c r="D41" s="41">
        <v>187</v>
      </c>
      <c r="E41" s="41">
        <v>1410</v>
      </c>
      <c r="F41" s="45">
        <f t="shared" si="4"/>
        <v>-0.86737588652482267</v>
      </c>
      <c r="G41" s="41">
        <v>30</v>
      </c>
      <c r="H41" s="39" t="s">
        <v>36</v>
      </c>
      <c r="I41" s="39" t="s">
        <v>36</v>
      </c>
      <c r="J41" s="39" t="s">
        <v>36</v>
      </c>
      <c r="K41" s="39">
        <v>2</v>
      </c>
      <c r="L41" s="41">
        <v>1597</v>
      </c>
      <c r="M41" s="41">
        <v>301</v>
      </c>
      <c r="N41" s="37">
        <v>44337</v>
      </c>
      <c r="O41" s="36" t="s">
        <v>119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4.6" customHeight="1">
      <c r="A42" s="35">
        <v>26</v>
      </c>
      <c r="B42" s="35">
        <v>23</v>
      </c>
      <c r="C42" s="40" t="s">
        <v>241</v>
      </c>
      <c r="D42" s="41">
        <v>169</v>
      </c>
      <c r="E42" s="39">
        <v>181.5</v>
      </c>
      <c r="F42" s="45">
        <f t="shared" si="4"/>
        <v>-6.8870523415977963E-2</v>
      </c>
      <c r="G42" s="41">
        <v>32</v>
      </c>
      <c r="H42" s="39">
        <v>3</v>
      </c>
      <c r="I42" s="39">
        <f>G42/H42</f>
        <v>10.666666666666666</v>
      </c>
      <c r="J42" s="39">
        <v>1</v>
      </c>
      <c r="K42" s="39" t="s">
        <v>36</v>
      </c>
      <c r="L42" s="41">
        <v>66216.77</v>
      </c>
      <c r="M42" s="41">
        <v>14230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2"/>
      <c r="X42" s="32"/>
      <c r="Y42" s="33"/>
      <c r="Z42" s="32"/>
    </row>
    <row r="43" spans="1:26" ht="25.35" customHeight="1">
      <c r="A43" s="35">
        <v>27</v>
      </c>
      <c r="B43" s="35">
        <v>22</v>
      </c>
      <c r="C43" s="28" t="s">
        <v>494</v>
      </c>
      <c r="D43" s="41">
        <v>130</v>
      </c>
      <c r="E43" s="41">
        <v>229</v>
      </c>
      <c r="F43" s="45">
        <f t="shared" si="4"/>
        <v>-0.43231441048034935</v>
      </c>
      <c r="G43" s="41">
        <v>25</v>
      </c>
      <c r="H43" s="39" t="s">
        <v>36</v>
      </c>
      <c r="I43" s="39" t="s">
        <v>36</v>
      </c>
      <c r="J43" s="39" t="s">
        <v>36</v>
      </c>
      <c r="K43" s="39">
        <v>4</v>
      </c>
      <c r="L43" s="41">
        <f>1831.5+D43</f>
        <v>1961.5</v>
      </c>
      <c r="M43" s="41">
        <f>321+G43</f>
        <v>346</v>
      </c>
      <c r="N43" s="37">
        <v>44323</v>
      </c>
      <c r="O43" s="36" t="s">
        <v>119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4.75" customHeight="1">
      <c r="A44" s="35">
        <v>28</v>
      </c>
      <c r="B44" s="35">
        <v>15</v>
      </c>
      <c r="C44" s="28" t="s">
        <v>502</v>
      </c>
      <c r="D44" s="41">
        <v>81</v>
      </c>
      <c r="E44" s="39">
        <v>1139.48</v>
      </c>
      <c r="F44" s="45">
        <f t="shared" si="4"/>
        <v>-0.92891494365851091</v>
      </c>
      <c r="G44" s="41">
        <v>12</v>
      </c>
      <c r="H44" s="39">
        <v>3</v>
      </c>
      <c r="I44" s="39">
        <f>G44/H44</f>
        <v>4</v>
      </c>
      <c r="J44" s="39">
        <v>1</v>
      </c>
      <c r="K44" s="39">
        <v>3</v>
      </c>
      <c r="L44" s="41">
        <v>7995.11</v>
      </c>
      <c r="M44" s="41">
        <v>1300</v>
      </c>
      <c r="N44" s="37">
        <v>44330</v>
      </c>
      <c r="O44" s="36" t="s">
        <v>45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14"/>
      <c r="B45" s="14"/>
      <c r="C45" s="27" t="s">
        <v>123</v>
      </c>
      <c r="D45" s="34">
        <f>SUM(D35:D44)</f>
        <v>77579.989999999962</v>
      </c>
      <c r="E45" s="34">
        <f t="shared" ref="E45:G45" si="5">SUM(E35:E44)</f>
        <v>70908.23</v>
      </c>
      <c r="F45" s="53">
        <f t="shared" si="4"/>
        <v>9.4090065426819511E-2</v>
      </c>
      <c r="G45" s="34">
        <f t="shared" si="5"/>
        <v>13003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sheetPr codeName="Sheet87"/>
  <dimension ref="A1:Z67"/>
  <sheetViews>
    <sheetView topLeftCell="A16" zoomScale="60" zoomScaleNormal="60" workbookViewId="0">
      <selection activeCell="C39" sqref="C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8.88671875" style="1"/>
    <col min="26" max="26" width="14.88671875" style="1" customWidth="1"/>
    <col min="27" max="16384" width="8.88671875" style="1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2</v>
      </c>
      <c r="D5" s="3"/>
      <c r="E5" s="3"/>
      <c r="F5" s="155" t="s">
        <v>3</v>
      </c>
      <c r="G5" s="3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4" t="s">
        <v>499</v>
      </c>
      <c r="E6" s="4" t="s">
        <v>505</v>
      </c>
      <c r="F6" s="156"/>
      <c r="G6" s="4" t="s">
        <v>499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14</v>
      </c>
      <c r="E7" s="4" t="s">
        <v>14</v>
      </c>
      <c r="F7" s="156"/>
      <c r="G7" s="4" t="s">
        <v>15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16</v>
      </c>
      <c r="E8" s="5" t="s">
        <v>16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7"/>
    </row>
    <row r="9" spans="1:26" ht="15" customHeight="1">
      <c r="A9" s="158"/>
      <c r="B9" s="158"/>
      <c r="C9" s="155" t="s">
        <v>17</v>
      </c>
      <c r="D9" s="74"/>
      <c r="E9" s="74"/>
      <c r="F9" s="155" t="s">
        <v>18</v>
      </c>
      <c r="G9" s="74"/>
      <c r="H9" s="8" t="s">
        <v>19</v>
      </c>
      <c r="I9" s="155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5" t="s">
        <v>26</v>
      </c>
      <c r="R9" s="7"/>
      <c r="V9" s="33"/>
      <c r="W9" s="32"/>
      <c r="X9" s="32"/>
      <c r="Z9" s="33"/>
    </row>
    <row r="10" spans="1:26" ht="21.6">
      <c r="A10" s="159"/>
      <c r="B10" s="159"/>
      <c r="C10" s="156"/>
      <c r="D10" s="75" t="s">
        <v>500</v>
      </c>
      <c r="E10" s="75" t="s">
        <v>506</v>
      </c>
      <c r="F10" s="156"/>
      <c r="G10" s="75" t="s">
        <v>500</v>
      </c>
      <c r="H10" s="4" t="s">
        <v>29</v>
      </c>
      <c r="I10" s="156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6"/>
      <c r="R10" s="7"/>
      <c r="V10" s="33"/>
      <c r="W10" s="32"/>
      <c r="X10" s="32"/>
      <c r="Z10" s="33"/>
    </row>
    <row r="11" spans="1:26">
      <c r="A11" s="159"/>
      <c r="B11" s="159"/>
      <c r="C11" s="156"/>
      <c r="D11" s="75" t="s">
        <v>31</v>
      </c>
      <c r="E11" s="4" t="s">
        <v>31</v>
      </c>
      <c r="F11" s="156"/>
      <c r="G11" s="75" t="s">
        <v>32</v>
      </c>
      <c r="H11" s="6"/>
      <c r="I11" s="156"/>
      <c r="J11" s="6"/>
      <c r="K11" s="6"/>
      <c r="L11" s="10" t="s">
        <v>16</v>
      </c>
      <c r="M11" s="4" t="s">
        <v>29</v>
      </c>
      <c r="N11" s="6"/>
      <c r="O11" s="156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59"/>
      <c r="B12" s="160"/>
      <c r="C12" s="157"/>
      <c r="D12" s="76"/>
      <c r="E12" s="5" t="s">
        <v>16</v>
      </c>
      <c r="F12" s="157"/>
      <c r="G12" s="76" t="s">
        <v>29</v>
      </c>
      <c r="H12" s="25"/>
      <c r="I12" s="157"/>
      <c r="J12" s="25"/>
      <c r="K12" s="25"/>
      <c r="L12" s="25"/>
      <c r="M12" s="25"/>
      <c r="N12" s="25"/>
      <c r="O12" s="157"/>
      <c r="Q12" s="54"/>
      <c r="R12" s="54"/>
      <c r="S12" s="54"/>
      <c r="T12" s="54"/>
      <c r="U12" s="54"/>
      <c r="V12" s="55"/>
      <c r="W12" s="55"/>
      <c r="X12" s="56"/>
      <c r="Z12" s="56"/>
    </row>
    <row r="13" spans="1:26" ht="25.35" customHeight="1">
      <c r="A13" s="35">
        <v>1</v>
      </c>
      <c r="B13" s="35" t="s">
        <v>34</v>
      </c>
      <c r="C13" s="28" t="s">
        <v>432</v>
      </c>
      <c r="D13" s="41">
        <v>17480.71</v>
      </c>
      <c r="E13" s="39" t="s">
        <v>36</v>
      </c>
      <c r="F13" s="39" t="s">
        <v>36</v>
      </c>
      <c r="G13" s="41">
        <v>3586</v>
      </c>
      <c r="H13" s="39">
        <v>138</v>
      </c>
      <c r="I13" s="39">
        <f>G13/H13</f>
        <v>25.985507246376812</v>
      </c>
      <c r="J13" s="39">
        <v>17</v>
      </c>
      <c r="K13" s="39">
        <v>1</v>
      </c>
      <c r="L13" s="41">
        <v>17793</v>
      </c>
      <c r="M13" s="41">
        <v>3657</v>
      </c>
      <c r="N13" s="37">
        <v>44337</v>
      </c>
      <c r="O13" s="36" t="s">
        <v>41</v>
      </c>
      <c r="P13" s="33"/>
      <c r="Q13" s="54"/>
      <c r="R13" s="54"/>
      <c r="S13" s="54"/>
      <c r="T13" s="54"/>
      <c r="U13" s="54"/>
      <c r="V13" s="55"/>
      <c r="W13" s="55"/>
      <c r="X13" s="56"/>
      <c r="Y13" s="32"/>
      <c r="Z13" s="56"/>
    </row>
    <row r="14" spans="1:26" ht="25.35" customHeight="1">
      <c r="A14" s="35">
        <v>2</v>
      </c>
      <c r="B14" s="35">
        <v>1</v>
      </c>
      <c r="C14" s="28" t="s">
        <v>469</v>
      </c>
      <c r="D14" s="41">
        <v>8392</v>
      </c>
      <c r="E14" s="39">
        <v>15357.15</v>
      </c>
      <c r="F14" s="45">
        <f>(D14-E14)/E14</f>
        <v>-0.45354444021188828</v>
      </c>
      <c r="G14" s="41">
        <v>1256</v>
      </c>
      <c r="H14" s="39">
        <v>70</v>
      </c>
      <c r="I14" s="39">
        <f>G14/H14</f>
        <v>17.942857142857143</v>
      </c>
      <c r="J14" s="39">
        <v>11</v>
      </c>
      <c r="K14" s="39">
        <v>2</v>
      </c>
      <c r="L14" s="41">
        <v>34317.870000000003</v>
      </c>
      <c r="M14" s="41">
        <v>5323</v>
      </c>
      <c r="N14" s="37">
        <v>44330</v>
      </c>
      <c r="O14" s="36" t="s">
        <v>48</v>
      </c>
      <c r="P14" s="33"/>
      <c r="Q14" s="54"/>
      <c r="R14" s="54"/>
      <c r="S14" s="54"/>
      <c r="T14" s="54"/>
      <c r="U14" s="54"/>
      <c r="V14" s="55"/>
      <c r="W14" s="55"/>
      <c r="X14" s="56"/>
      <c r="Y14" s="32"/>
      <c r="Z14" s="56"/>
    </row>
    <row r="15" spans="1:26" ht="25.35" customHeight="1">
      <c r="A15" s="35">
        <v>3</v>
      </c>
      <c r="B15" s="35" t="s">
        <v>34</v>
      </c>
      <c r="C15" s="28" t="s">
        <v>490</v>
      </c>
      <c r="D15" s="41">
        <v>6610.59</v>
      </c>
      <c r="E15" s="39" t="s">
        <v>36</v>
      </c>
      <c r="F15" s="39" t="s">
        <v>36</v>
      </c>
      <c r="G15" s="41">
        <v>1004</v>
      </c>
      <c r="H15" s="39">
        <v>79</v>
      </c>
      <c r="I15" s="39">
        <f>G15/H15</f>
        <v>12.708860759493671</v>
      </c>
      <c r="J15" s="39">
        <v>14</v>
      </c>
      <c r="K15" s="39">
        <v>1</v>
      </c>
      <c r="L15" s="41">
        <v>6610.59</v>
      </c>
      <c r="M15" s="41">
        <v>1004</v>
      </c>
      <c r="N15" s="37">
        <v>44337</v>
      </c>
      <c r="O15" s="36" t="s">
        <v>48</v>
      </c>
      <c r="P15" s="33"/>
      <c r="Q15" s="54"/>
      <c r="R15" s="54"/>
      <c r="S15" s="54"/>
      <c r="T15" s="54"/>
      <c r="U15" s="54"/>
      <c r="V15" s="55"/>
      <c r="W15" s="55"/>
      <c r="X15" s="56"/>
      <c r="Y15" s="32"/>
      <c r="Z15" s="56"/>
    </row>
    <row r="16" spans="1:26" ht="25.35" customHeight="1">
      <c r="A16" s="35">
        <v>4</v>
      </c>
      <c r="B16" s="35">
        <v>2</v>
      </c>
      <c r="C16" s="28" t="s">
        <v>239</v>
      </c>
      <c r="D16" s="41">
        <v>5903.65</v>
      </c>
      <c r="E16" s="39">
        <v>10138.94</v>
      </c>
      <c r="F16" s="45">
        <f>(D16-E16)/E16</f>
        <v>-0.41772512708429094</v>
      </c>
      <c r="G16" s="41">
        <v>1187</v>
      </c>
      <c r="H16" s="39">
        <v>77</v>
      </c>
      <c r="I16" s="39">
        <f>G16/H16</f>
        <v>15.415584415584416</v>
      </c>
      <c r="J16" s="39">
        <v>10</v>
      </c>
      <c r="K16" s="39">
        <v>3</v>
      </c>
      <c r="L16" s="41">
        <v>42649.25</v>
      </c>
      <c r="M16" s="41">
        <v>8764</v>
      </c>
      <c r="N16" s="37">
        <v>44323</v>
      </c>
      <c r="O16" s="36" t="s">
        <v>45</v>
      </c>
      <c r="P16" s="33"/>
      <c r="Q16" s="54"/>
      <c r="R16" s="54"/>
      <c r="S16" s="54"/>
      <c r="T16" s="54"/>
      <c r="U16" s="54"/>
      <c r="V16" s="55"/>
      <c r="W16" s="55"/>
      <c r="X16" s="56"/>
      <c r="Y16" s="32"/>
      <c r="Z16" s="56"/>
    </row>
    <row r="17" spans="1:26" ht="25.35" customHeight="1">
      <c r="A17" s="35">
        <v>5</v>
      </c>
      <c r="B17" s="35" t="s">
        <v>34</v>
      </c>
      <c r="C17" s="28" t="s">
        <v>470</v>
      </c>
      <c r="D17" s="41">
        <v>5453</v>
      </c>
      <c r="E17" s="39" t="s">
        <v>36</v>
      </c>
      <c r="F17" s="39" t="s">
        <v>36</v>
      </c>
      <c r="G17" s="41">
        <v>828</v>
      </c>
      <c r="H17" s="39" t="s">
        <v>36</v>
      </c>
      <c r="I17" s="39" t="s">
        <v>36</v>
      </c>
      <c r="J17" s="39">
        <v>6</v>
      </c>
      <c r="K17" s="39">
        <v>1</v>
      </c>
      <c r="L17" s="41">
        <v>5453</v>
      </c>
      <c r="M17" s="41">
        <v>828</v>
      </c>
      <c r="N17" s="37">
        <v>44337</v>
      </c>
      <c r="O17" s="36" t="s">
        <v>65</v>
      </c>
      <c r="P17" s="33"/>
      <c r="Q17" s="54"/>
      <c r="R17" s="54"/>
      <c r="S17" s="54"/>
      <c r="T17" s="54"/>
      <c r="U17" s="54"/>
      <c r="V17" s="55"/>
      <c r="W17" s="55"/>
      <c r="X17" s="56"/>
      <c r="Y17" s="32"/>
      <c r="Z17" s="56"/>
    </row>
    <row r="18" spans="1:26" ht="25.35" customHeight="1">
      <c r="A18" s="35">
        <v>6</v>
      </c>
      <c r="B18" s="35">
        <v>3</v>
      </c>
      <c r="C18" s="40" t="s">
        <v>493</v>
      </c>
      <c r="D18" s="41">
        <v>3596.97</v>
      </c>
      <c r="E18" s="39">
        <v>9826.1299999999992</v>
      </c>
      <c r="F18" s="45">
        <f>(D18-E18)/E18</f>
        <v>-0.63393828496061011</v>
      </c>
      <c r="G18" s="41">
        <v>538</v>
      </c>
      <c r="H18" s="30">
        <v>37</v>
      </c>
      <c r="I18" s="39">
        <f>G18/H18</f>
        <v>14.54054054054054</v>
      </c>
      <c r="J18" s="39">
        <v>8</v>
      </c>
      <c r="K18" s="39">
        <v>3</v>
      </c>
      <c r="L18" s="41">
        <v>44736.71</v>
      </c>
      <c r="M18" s="41">
        <v>6439</v>
      </c>
      <c r="N18" s="37">
        <v>44323</v>
      </c>
      <c r="O18" s="44" t="s">
        <v>39</v>
      </c>
      <c r="P18" s="33"/>
      <c r="Q18" s="54"/>
      <c r="R18" s="54"/>
      <c r="S18" s="54"/>
      <c r="T18" s="54"/>
      <c r="U18" s="54"/>
      <c r="V18" s="55"/>
      <c r="W18" s="55"/>
      <c r="X18" s="56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491</v>
      </c>
      <c r="D19" s="41">
        <v>3443.88</v>
      </c>
      <c r="E19" s="39" t="s">
        <v>36</v>
      </c>
      <c r="F19" s="39" t="s">
        <v>36</v>
      </c>
      <c r="G19" s="41">
        <v>549</v>
      </c>
      <c r="H19" s="39">
        <v>70</v>
      </c>
      <c r="I19" s="39">
        <f>G19/H19</f>
        <v>7.8428571428571425</v>
      </c>
      <c r="J19" s="39">
        <v>14</v>
      </c>
      <c r="K19" s="39">
        <v>1</v>
      </c>
      <c r="L19" s="41">
        <v>3995.38</v>
      </c>
      <c r="M19" s="41">
        <v>643</v>
      </c>
      <c r="N19" s="37">
        <v>44337</v>
      </c>
      <c r="O19" s="46" t="s">
        <v>48</v>
      </c>
      <c r="P19" s="33"/>
      <c r="Q19" s="54"/>
      <c r="R19" s="54"/>
      <c r="S19" s="54"/>
      <c r="T19" s="54"/>
      <c r="U19" s="54"/>
      <c r="V19" s="55"/>
      <c r="W19" s="55"/>
      <c r="X19" s="56"/>
      <c r="Y19" s="32"/>
      <c r="Z19" s="56"/>
    </row>
    <row r="20" spans="1:26" ht="25.35" customHeight="1">
      <c r="A20" s="35">
        <v>8</v>
      </c>
      <c r="B20" s="35">
        <v>4</v>
      </c>
      <c r="C20" s="48" t="s">
        <v>395</v>
      </c>
      <c r="D20" s="41">
        <v>3247.88</v>
      </c>
      <c r="E20" s="39">
        <v>4717.62</v>
      </c>
      <c r="F20" s="45">
        <f>(D20-E20)/E20</f>
        <v>-0.31154268465878976</v>
      </c>
      <c r="G20" s="41">
        <v>643</v>
      </c>
      <c r="H20" s="30">
        <v>50</v>
      </c>
      <c r="I20" s="39">
        <f>G20/H20</f>
        <v>12.86</v>
      </c>
      <c r="J20" s="39">
        <v>11</v>
      </c>
      <c r="K20" s="39">
        <v>4</v>
      </c>
      <c r="L20" s="41">
        <v>38589</v>
      </c>
      <c r="M20" s="41">
        <v>7994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32"/>
      <c r="Z20" s="56"/>
    </row>
    <row r="21" spans="1:26" ht="25.35" customHeight="1">
      <c r="A21" s="35">
        <v>9</v>
      </c>
      <c r="B21" s="35" t="s">
        <v>34</v>
      </c>
      <c r="C21" s="47" t="s">
        <v>496</v>
      </c>
      <c r="D21" s="41">
        <v>2831</v>
      </c>
      <c r="E21" s="39" t="s">
        <v>36</v>
      </c>
      <c r="F21" s="39" t="s">
        <v>36</v>
      </c>
      <c r="G21" s="41">
        <v>460</v>
      </c>
      <c r="H21" s="39" t="s">
        <v>36</v>
      </c>
      <c r="I21" s="39" t="s">
        <v>36</v>
      </c>
      <c r="J21" s="39">
        <v>14</v>
      </c>
      <c r="K21" s="39">
        <v>1</v>
      </c>
      <c r="L21" s="41" t="s">
        <v>507</v>
      </c>
      <c r="M21" s="41">
        <v>460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5"/>
      <c r="X21" s="56"/>
      <c r="Y21" s="32"/>
      <c r="Z21" s="56"/>
    </row>
    <row r="22" spans="1:26" ht="25.35" customHeight="1">
      <c r="A22" s="35">
        <v>10</v>
      </c>
      <c r="B22" s="35" t="s">
        <v>34</v>
      </c>
      <c r="C22" s="47" t="s">
        <v>446</v>
      </c>
      <c r="D22" s="41">
        <v>2766.88</v>
      </c>
      <c r="E22" s="39" t="s">
        <v>36</v>
      </c>
      <c r="F22" s="39" t="s">
        <v>36</v>
      </c>
      <c r="G22" s="41">
        <v>416</v>
      </c>
      <c r="H22" s="39">
        <v>63</v>
      </c>
      <c r="I22" s="39">
        <f>G22/H22</f>
        <v>6.6031746031746028</v>
      </c>
      <c r="J22" s="39">
        <v>13</v>
      </c>
      <c r="K22" s="39">
        <v>1</v>
      </c>
      <c r="L22" s="41">
        <v>2766.88</v>
      </c>
      <c r="M22" s="41">
        <v>416</v>
      </c>
      <c r="N22" s="37">
        <v>44337</v>
      </c>
      <c r="O22" s="36" t="s">
        <v>68</v>
      </c>
      <c r="P22" s="33"/>
      <c r="Q22" s="54"/>
      <c r="R22" s="54"/>
      <c r="S22" s="54"/>
      <c r="T22" s="54"/>
      <c r="U22" s="54"/>
      <c r="V22" s="55"/>
      <c r="W22" s="55"/>
      <c r="X22" s="56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59726.55999999999</v>
      </c>
      <c r="E23" s="34">
        <f t="shared" ref="E23:G23" si="0">SUM(E13:E22)</f>
        <v>40039.840000000004</v>
      </c>
      <c r="F23" s="53">
        <f t="shared" ref="F23" si="1">(D23-E23)/E23</f>
        <v>0.4916782884247286</v>
      </c>
      <c r="G23" s="34">
        <f t="shared" si="0"/>
        <v>10467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47" t="s">
        <v>471</v>
      </c>
      <c r="D25" s="41">
        <v>2670.99</v>
      </c>
      <c r="E25" s="39">
        <v>4282.87</v>
      </c>
      <c r="F25" s="45">
        <f t="shared" ref="F25:F31" si="2">(D25-E25)/E25</f>
        <v>-0.37635510767312574</v>
      </c>
      <c r="G25" s="41">
        <v>437</v>
      </c>
      <c r="H25" s="39">
        <v>34</v>
      </c>
      <c r="I25" s="39">
        <f>G25/H25</f>
        <v>12.852941176470589</v>
      </c>
      <c r="J25" s="39">
        <v>7</v>
      </c>
      <c r="K25" s="39">
        <v>3</v>
      </c>
      <c r="L25" s="41">
        <v>22555.7</v>
      </c>
      <c r="M25" s="41">
        <v>3736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5"/>
      <c r="X25" s="57"/>
      <c r="Y25" s="32"/>
      <c r="Z25" s="56"/>
    </row>
    <row r="26" spans="1:26" ht="25.35" customHeight="1">
      <c r="A26" s="35">
        <v>12</v>
      </c>
      <c r="B26" s="35">
        <v>10</v>
      </c>
      <c r="C26" s="51" t="s">
        <v>460</v>
      </c>
      <c r="D26" s="41">
        <v>1628.65</v>
      </c>
      <c r="E26" s="39">
        <v>2406.75</v>
      </c>
      <c r="F26" s="45">
        <f t="shared" si="2"/>
        <v>-0.32329905474187176</v>
      </c>
      <c r="G26" s="41">
        <v>239</v>
      </c>
      <c r="H26" s="39">
        <v>17</v>
      </c>
      <c r="I26" s="39">
        <f>G26/H26</f>
        <v>14.058823529411764</v>
      </c>
      <c r="J26" s="39">
        <v>4</v>
      </c>
      <c r="K26" s="39">
        <v>3</v>
      </c>
      <c r="L26" s="41">
        <v>12294</v>
      </c>
      <c r="M26" s="41">
        <v>1934</v>
      </c>
      <c r="N26" s="37">
        <v>44323</v>
      </c>
      <c r="O26" s="36" t="s">
        <v>50</v>
      </c>
      <c r="P26" s="33"/>
      <c r="Q26" s="54"/>
      <c r="R26" s="54"/>
      <c r="S26" s="54"/>
      <c r="T26" s="54"/>
      <c r="U26" s="54"/>
      <c r="V26" s="55"/>
      <c r="W26" s="55"/>
      <c r="X26" s="57"/>
      <c r="Y26" s="32"/>
      <c r="Z26" s="56"/>
    </row>
    <row r="27" spans="1:26" ht="24.6" customHeight="1">
      <c r="A27" s="35">
        <v>13</v>
      </c>
      <c r="B27" s="35" t="s">
        <v>34</v>
      </c>
      <c r="C27" s="28" t="s">
        <v>492</v>
      </c>
      <c r="D27" s="41">
        <v>1410</v>
      </c>
      <c r="E27" s="39" t="s">
        <v>36</v>
      </c>
      <c r="F27" s="39" t="s">
        <v>36</v>
      </c>
      <c r="G27" s="41">
        <v>271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1410</v>
      </c>
      <c r="M27" s="41">
        <v>271</v>
      </c>
      <c r="N27" s="37">
        <v>44337</v>
      </c>
      <c r="O27" s="36" t="s">
        <v>119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35">
        <v>9</v>
      </c>
      <c r="C28" s="47" t="s">
        <v>501</v>
      </c>
      <c r="D28" s="41">
        <v>1205</v>
      </c>
      <c r="E28" s="39">
        <v>2600</v>
      </c>
      <c r="F28" s="45">
        <f t="shared" si="2"/>
        <v>-0.53653846153846152</v>
      </c>
      <c r="G28" s="41">
        <v>232</v>
      </c>
      <c r="H28" s="39" t="s">
        <v>36</v>
      </c>
      <c r="I28" s="39" t="s">
        <v>36</v>
      </c>
      <c r="J28" s="39">
        <v>5</v>
      </c>
      <c r="K28" s="39">
        <v>2</v>
      </c>
      <c r="L28" s="41">
        <v>4726</v>
      </c>
      <c r="M28" s="41">
        <v>952</v>
      </c>
      <c r="N28" s="37">
        <v>44330</v>
      </c>
      <c r="O28" s="36" t="s">
        <v>65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6" ht="25.35" customHeight="1">
      <c r="A29" s="35">
        <v>15</v>
      </c>
      <c r="B29" s="35">
        <v>6</v>
      </c>
      <c r="C29" s="47" t="s">
        <v>502</v>
      </c>
      <c r="D29" s="41">
        <v>1139.48</v>
      </c>
      <c r="E29" s="39">
        <v>4036.25</v>
      </c>
      <c r="F29" s="45">
        <f t="shared" si="2"/>
        <v>-0.71768844843604829</v>
      </c>
      <c r="G29" s="41">
        <v>175</v>
      </c>
      <c r="H29" s="39">
        <v>21</v>
      </c>
      <c r="I29" s="39">
        <f>G29/H29</f>
        <v>8.3333333333333339</v>
      </c>
      <c r="J29" s="39">
        <v>5</v>
      </c>
      <c r="K29" s="39">
        <v>2</v>
      </c>
      <c r="L29" s="41">
        <v>7153.87</v>
      </c>
      <c r="M29" s="41">
        <v>1161</v>
      </c>
      <c r="N29" s="37">
        <v>44330</v>
      </c>
      <c r="O29" s="36" t="s">
        <v>45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Z29" s="56"/>
    </row>
    <row r="30" spans="1:26" ht="25.35" customHeight="1">
      <c r="A30" s="35">
        <v>16</v>
      </c>
      <c r="B30" s="35">
        <v>7</v>
      </c>
      <c r="C30" s="51" t="s">
        <v>110</v>
      </c>
      <c r="D30" s="41">
        <v>1099.5</v>
      </c>
      <c r="E30" s="39">
        <v>2917.5</v>
      </c>
      <c r="F30" s="45">
        <f t="shared" si="2"/>
        <v>-0.62313624678663238</v>
      </c>
      <c r="G30" s="41">
        <v>201</v>
      </c>
      <c r="H30" s="39">
        <v>12</v>
      </c>
      <c r="I30" s="39">
        <f>G30/H30</f>
        <v>16.75</v>
      </c>
      <c r="J30" s="39">
        <v>5</v>
      </c>
      <c r="K30" s="39">
        <v>3</v>
      </c>
      <c r="L30" s="41">
        <v>20274</v>
      </c>
      <c r="M30" s="41">
        <v>3520</v>
      </c>
      <c r="N30" s="37">
        <v>44323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35">
        <v>11</v>
      </c>
      <c r="C31" s="58" t="s">
        <v>445</v>
      </c>
      <c r="D31" s="41">
        <v>987.1</v>
      </c>
      <c r="E31" s="39">
        <v>1506.7</v>
      </c>
      <c r="F31" s="45">
        <f t="shared" si="2"/>
        <v>-0.34485962699940265</v>
      </c>
      <c r="G31" s="41">
        <v>189</v>
      </c>
      <c r="H31" s="39">
        <v>17</v>
      </c>
      <c r="I31" s="39">
        <f>G31/H31</f>
        <v>11.117647058823529</v>
      </c>
      <c r="J31" s="39">
        <v>6</v>
      </c>
      <c r="K31" s="39">
        <v>4</v>
      </c>
      <c r="L31" s="41">
        <v>26210.42</v>
      </c>
      <c r="M31" s="41">
        <v>4596</v>
      </c>
      <c r="N31" s="37">
        <v>44316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42" t="s">
        <v>36</v>
      </c>
      <c r="C32" s="58" t="s">
        <v>216</v>
      </c>
      <c r="D32" s="41">
        <v>585</v>
      </c>
      <c r="E32" s="39" t="s">
        <v>36</v>
      </c>
      <c r="F32" s="39" t="s">
        <v>36</v>
      </c>
      <c r="G32" s="41">
        <v>113</v>
      </c>
      <c r="H32" s="39" t="s">
        <v>36</v>
      </c>
      <c r="I32" s="39" t="s">
        <v>36</v>
      </c>
      <c r="J32" s="39">
        <v>3</v>
      </c>
      <c r="K32" s="39">
        <v>2</v>
      </c>
      <c r="L32" s="41">
        <v>2160</v>
      </c>
      <c r="M32" s="41">
        <v>424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35">
        <v>8</v>
      </c>
      <c r="C33" s="28" t="s">
        <v>508</v>
      </c>
      <c r="D33" s="41">
        <v>508.08</v>
      </c>
      <c r="E33" s="39">
        <v>2874.95</v>
      </c>
      <c r="F33" s="45">
        <f>(D33-E33)/E33</f>
        <v>-0.82327344823388238</v>
      </c>
      <c r="G33" s="41">
        <v>84</v>
      </c>
      <c r="H33" s="39">
        <v>12</v>
      </c>
      <c r="I33" s="39">
        <f>G33/H33</f>
        <v>7</v>
      </c>
      <c r="J33" s="39">
        <v>6</v>
      </c>
      <c r="K33" s="39">
        <v>2</v>
      </c>
      <c r="L33" s="41">
        <v>4683.45</v>
      </c>
      <c r="M33" s="41">
        <v>799</v>
      </c>
      <c r="N33" s="37">
        <v>44330</v>
      </c>
      <c r="O33" s="36" t="s">
        <v>48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5.35" customHeight="1">
      <c r="A34" s="35">
        <v>20</v>
      </c>
      <c r="B34" s="59">
        <v>16</v>
      </c>
      <c r="C34" s="28" t="s">
        <v>236</v>
      </c>
      <c r="D34" s="41">
        <v>283.95</v>
      </c>
      <c r="E34" s="39">
        <v>443.05</v>
      </c>
      <c r="F34" s="45">
        <f>(D34-E34)/E34</f>
        <v>-0.3591016815257872</v>
      </c>
      <c r="G34" s="41">
        <v>50</v>
      </c>
      <c r="H34" s="39">
        <v>6</v>
      </c>
      <c r="I34" s="39">
        <f>G34/H34</f>
        <v>8.3333333333333339</v>
      </c>
      <c r="J34" s="39">
        <v>2</v>
      </c>
      <c r="K34" s="39" t="s">
        <v>36</v>
      </c>
      <c r="L34" s="41">
        <v>114580.97</v>
      </c>
      <c r="M34" s="41">
        <v>23150</v>
      </c>
      <c r="N34" s="37">
        <v>44106</v>
      </c>
      <c r="O34" s="36" t="s">
        <v>68</v>
      </c>
      <c r="P34" s="33"/>
      <c r="R34" s="38"/>
      <c r="T34" s="33"/>
      <c r="U34" s="32"/>
      <c r="V34" s="32"/>
      <c r="W34" s="32"/>
      <c r="X34" s="32"/>
      <c r="Y34" s="33"/>
      <c r="Z34" s="32"/>
    </row>
    <row r="35" spans="1:26" ht="25.35" customHeight="1">
      <c r="A35" s="14"/>
      <c r="B35" s="14"/>
      <c r="C35" s="27" t="s">
        <v>69</v>
      </c>
      <c r="D35" s="34">
        <f ca="1">SUM(D23:D39)</f>
        <v>359065.04999999993</v>
      </c>
      <c r="E35" s="34">
        <f ca="1">SUM(E23:E39)</f>
        <v>310323.30000000005</v>
      </c>
      <c r="F35" s="53">
        <f ca="1">(D35-E35)/E35</f>
        <v>0.15706764525899239</v>
      </c>
      <c r="G35" s="34">
        <f ca="1">SUM(G23:G39)</f>
        <v>62864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14</v>
      </c>
      <c r="C37" s="28" t="s">
        <v>495</v>
      </c>
      <c r="D37" s="41">
        <v>255</v>
      </c>
      <c r="E37" s="41">
        <v>617</v>
      </c>
      <c r="F37" s="45">
        <f t="shared" ref="F37:F43" si="3">(D37-E37)/E37</f>
        <v>-0.58670988654781198</v>
      </c>
      <c r="G37" s="41">
        <v>54</v>
      </c>
      <c r="H37" s="39" t="s">
        <v>36</v>
      </c>
      <c r="I37" s="39" t="s">
        <v>36</v>
      </c>
      <c r="J37" s="39" t="s">
        <v>36</v>
      </c>
      <c r="K37" s="39">
        <v>2</v>
      </c>
      <c r="L37" s="41">
        <v>1710.32</v>
      </c>
      <c r="M37" s="41">
        <v>348</v>
      </c>
      <c r="N37" s="37">
        <v>44330</v>
      </c>
      <c r="O37" s="46" t="s">
        <v>119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4.75" customHeight="1">
      <c r="A38" s="35">
        <v>22</v>
      </c>
      <c r="B38" s="59">
        <v>17</v>
      </c>
      <c r="C38" s="28" t="s">
        <v>494</v>
      </c>
      <c r="D38" s="41">
        <v>229</v>
      </c>
      <c r="E38" s="41">
        <v>289</v>
      </c>
      <c r="F38" s="45">
        <f t="shared" si="3"/>
        <v>-0.20761245674740483</v>
      </c>
      <c r="G38" s="41">
        <v>47</v>
      </c>
      <c r="H38" s="39" t="s">
        <v>36</v>
      </c>
      <c r="I38" s="39" t="s">
        <v>36</v>
      </c>
      <c r="J38" s="39" t="s">
        <v>36</v>
      </c>
      <c r="K38" s="39">
        <v>3</v>
      </c>
      <c r="L38" s="41">
        <v>1831.5</v>
      </c>
      <c r="M38" s="41">
        <v>321</v>
      </c>
      <c r="N38" s="37">
        <v>44323</v>
      </c>
      <c r="O38" s="36" t="s">
        <v>119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23</v>
      </c>
      <c r="B39" s="35">
        <v>17</v>
      </c>
      <c r="C39" s="40" t="s">
        <v>241</v>
      </c>
      <c r="D39" s="41">
        <v>181.5</v>
      </c>
      <c r="E39" s="39">
        <v>231.95</v>
      </c>
      <c r="F39" s="45">
        <f t="shared" si="3"/>
        <v>-0.21750377236473373</v>
      </c>
      <c r="G39" s="41">
        <v>34</v>
      </c>
      <c r="H39" s="39">
        <v>3</v>
      </c>
      <c r="I39" s="39">
        <f>G39/H39</f>
        <v>11.333333333333334</v>
      </c>
      <c r="J39" s="39">
        <v>1</v>
      </c>
      <c r="K39" s="39" t="s">
        <v>36</v>
      </c>
      <c r="L39" s="41">
        <v>66014.720000000001</v>
      </c>
      <c r="M39" s="41">
        <v>14191</v>
      </c>
      <c r="N39" s="37">
        <v>44113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6" customHeight="1">
      <c r="A40" s="35">
        <v>24</v>
      </c>
      <c r="B40" s="31">
        <v>21</v>
      </c>
      <c r="C40" s="28" t="s">
        <v>489</v>
      </c>
      <c r="D40" s="41">
        <v>108.2</v>
      </c>
      <c r="E40" s="41">
        <v>121</v>
      </c>
      <c r="F40" s="45">
        <f t="shared" si="3"/>
        <v>-0.10578512396694212</v>
      </c>
      <c r="G40" s="41">
        <v>21</v>
      </c>
      <c r="H40" s="39" t="s">
        <v>36</v>
      </c>
      <c r="I40" s="39" t="s">
        <v>36</v>
      </c>
      <c r="J40" s="39" t="s">
        <v>36</v>
      </c>
      <c r="K40" s="39">
        <v>4</v>
      </c>
      <c r="L40" s="41">
        <f>1701.2+D40</f>
        <v>1809.4</v>
      </c>
      <c r="M40" s="41">
        <f>334+G40</f>
        <v>355</v>
      </c>
      <c r="N40" s="37">
        <v>44316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4.75" customHeight="1">
      <c r="A41" s="35">
        <v>25</v>
      </c>
      <c r="B41" s="35">
        <v>12</v>
      </c>
      <c r="C41" s="50" t="s">
        <v>406</v>
      </c>
      <c r="D41" s="41">
        <v>91.5</v>
      </c>
      <c r="E41" s="39">
        <v>1012.7</v>
      </c>
      <c r="F41" s="45">
        <f t="shared" si="3"/>
        <v>-0.90964747704157201</v>
      </c>
      <c r="G41" s="41">
        <v>18</v>
      </c>
      <c r="H41" s="39">
        <v>2</v>
      </c>
      <c r="I41" s="39">
        <f>G41/H41</f>
        <v>9</v>
      </c>
      <c r="J41" s="39">
        <v>2</v>
      </c>
      <c r="K41" s="39">
        <v>4</v>
      </c>
      <c r="L41" s="41">
        <v>21421.32</v>
      </c>
      <c r="M41" s="41">
        <v>3847</v>
      </c>
      <c r="N41" s="37">
        <v>44316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4.75" customHeight="1">
      <c r="A42" s="35">
        <v>26</v>
      </c>
      <c r="B42" s="60">
        <v>21</v>
      </c>
      <c r="C42" s="40" t="s">
        <v>509</v>
      </c>
      <c r="D42" s="41">
        <v>14.5</v>
      </c>
      <c r="E42" s="39">
        <v>113.4</v>
      </c>
      <c r="F42" s="45">
        <f t="shared" si="3"/>
        <v>-0.8721340388007055</v>
      </c>
      <c r="G42" s="41">
        <v>4</v>
      </c>
      <c r="H42" s="39">
        <v>2</v>
      </c>
      <c r="I42" s="39">
        <f>G42/H42</f>
        <v>2</v>
      </c>
      <c r="J42" s="39">
        <v>2</v>
      </c>
      <c r="K42" s="39">
        <v>2</v>
      </c>
      <c r="L42" s="41">
        <v>239.5</v>
      </c>
      <c r="M42" s="41">
        <v>42</v>
      </c>
      <c r="N42" s="37">
        <v>44330</v>
      </c>
      <c r="O42" s="36" t="s">
        <v>482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4.75" customHeight="1">
      <c r="A43" s="35">
        <v>27</v>
      </c>
      <c r="B43" s="59">
        <v>15</v>
      </c>
      <c r="C43" s="52" t="s">
        <v>510</v>
      </c>
      <c r="D43" s="41">
        <v>11</v>
      </c>
      <c r="E43" s="39">
        <v>612.45000000000005</v>
      </c>
      <c r="F43" s="45">
        <f t="shared" si="3"/>
        <v>-0.98203935015103272</v>
      </c>
      <c r="G43" s="41">
        <v>2</v>
      </c>
      <c r="H43" s="42">
        <v>1</v>
      </c>
      <c r="I43" s="39">
        <f>G43/H43</f>
        <v>2</v>
      </c>
      <c r="J43" s="39">
        <v>1</v>
      </c>
      <c r="K43" s="39">
        <v>3</v>
      </c>
      <c r="L43" s="41">
        <v>6162</v>
      </c>
      <c r="M43" s="41">
        <v>978</v>
      </c>
      <c r="N43" s="37">
        <v>44323</v>
      </c>
      <c r="O43" s="36" t="s">
        <v>43</v>
      </c>
      <c r="P43" s="33"/>
      <c r="R43" s="38"/>
      <c r="T43" s="33"/>
      <c r="U43" s="32"/>
      <c r="V43" s="32"/>
      <c r="W43" s="32"/>
      <c r="X43" s="33"/>
      <c r="Y43" s="32"/>
      <c r="Z43" s="32"/>
    </row>
    <row r="44" spans="1:26" ht="25.35" customHeight="1">
      <c r="A44" s="14"/>
      <c r="B44" s="14"/>
      <c r="C44" s="27" t="s">
        <v>294</v>
      </c>
      <c r="D44" s="34">
        <f ca="1">SUM(D35:D43)</f>
        <v>288045.93999999994</v>
      </c>
      <c r="E44" s="34">
        <f ca="1">SUM(E35:E43)</f>
        <v>313320.8000000001</v>
      </c>
      <c r="F44" s="53">
        <f t="shared" ref="F44" ca="1" si="4">(D44-E44)/E44</f>
        <v>-0.31017624747543132</v>
      </c>
      <c r="G44" s="34">
        <f ca="1">SUM(G35:G43)</f>
        <v>50451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50080C-DDE8-4D23-AF0A-D7787CE6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102</vt:i4>
      </vt:variant>
    </vt:vector>
  </HeadingPairs>
  <TitlesOfParts>
    <vt:vector size="102" baseType="lpstr">
      <vt:lpstr>04.07-04.09</vt:lpstr>
      <vt:lpstr>03.31-04.02</vt:lpstr>
      <vt:lpstr>03.24-03.26</vt:lpstr>
      <vt:lpstr>03.17-03.19</vt:lpstr>
      <vt:lpstr>03.10-03.12</vt:lpstr>
      <vt:lpstr>03.03-03-05</vt:lpstr>
      <vt:lpstr>02.24-02.26</vt:lpstr>
      <vt:lpstr>02.17-02.19</vt:lpstr>
      <vt:lpstr>02.10-02.12</vt:lpstr>
      <vt:lpstr>02.03-02.05</vt:lpstr>
      <vt:lpstr>01.27-01-29</vt:lpstr>
      <vt:lpstr>01.20-01.22</vt:lpstr>
      <vt:lpstr>01.13-01.15</vt:lpstr>
      <vt:lpstr>01.06-01.08</vt:lpstr>
      <vt:lpstr>12.30-01.01</vt:lpstr>
      <vt:lpstr>12.23-12.25</vt:lpstr>
      <vt:lpstr>12.16-12.18</vt:lpstr>
      <vt:lpstr>12.09-12.11</vt:lpstr>
      <vt:lpstr>12.02-12.04</vt:lpstr>
      <vt:lpstr>11.25-11.27</vt:lpstr>
      <vt:lpstr>11.18-11.20</vt:lpstr>
      <vt:lpstr>11.11-11.13</vt:lpstr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2023-04-11T13:18:21Z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